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88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</sheets>
  <definedNames>
    <definedName name="_xlnm.Print_Area" localSheetId="5">'t6'!$A$1:$S$15</definedName>
    <definedName name="_xlnm.Print_Area" localSheetId="6">'t7'!$A$1:$O$15</definedName>
    <definedName name="com">#REF!</definedName>
    <definedName name="p" localSheetId="13">#REF!</definedName>
    <definedName name="p">#REF!</definedName>
    <definedName name="Print_Area_MI" localSheetId="12">#REF!</definedName>
    <definedName name="Print_Area_MI" localSheetId="13">#REF!</definedName>
    <definedName name="Print_Area_MI">#REF!</definedName>
    <definedName name="PRODOTTI" localSheetId="12">#REF!</definedName>
    <definedName name="PRODOTTI" localSheetId="13">#REF!</definedName>
    <definedName name="PRODOTTI">#REF!</definedName>
    <definedName name="REGIONI" localSheetId="12">#REF!</definedName>
    <definedName name="REGIONI" localSheetId="13">#REF!</definedName>
    <definedName name="REGIONI">#REF!</definedName>
    <definedName name="VALORI" localSheetId="12">#REF!</definedName>
    <definedName name="VALORI" localSheetId="13">#REF!</definedName>
    <definedName name="VALORI">#REF!</definedName>
    <definedName name="vot">#REF!</definedName>
  </definedNames>
  <calcPr fullCalcOnLoad="1"/>
</workbook>
</file>

<file path=xl/sharedStrings.xml><?xml version="1.0" encoding="utf-8"?>
<sst xmlns="http://schemas.openxmlformats.org/spreadsheetml/2006/main" count="282" uniqueCount="135">
  <si>
    <t>(milioni di euro)</t>
  </si>
  <si>
    <t>Totale</t>
  </si>
  <si>
    <t>Italia</t>
  </si>
  <si>
    <t>Totali</t>
  </si>
  <si>
    <t>var. %</t>
  </si>
  <si>
    <t>Nord-Ovest</t>
  </si>
  <si>
    <t>Nord-Est</t>
  </si>
  <si>
    <t>Centro</t>
  </si>
  <si>
    <t>Sud-Isole</t>
  </si>
  <si>
    <t>Fonte: elaborazioni su dati Bollettino statistico, Banca d'Italia.</t>
  </si>
  <si>
    <t>(oltre 18 mesi)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</si>
  <si>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</si>
  <si>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</si>
  <si>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</si>
  <si>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</si>
  <si>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</si>
  <si>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</si>
  <si>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</si>
  <si>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</si>
  <si>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</si>
  <si>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</si>
  <si>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</si>
  <si>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</si>
  <si>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Agricoltura</t>
  </si>
  <si>
    <t>fino a 5 anni</t>
  </si>
  <si>
    <t>oltre 5 anni</t>
  </si>
  <si>
    <t>Totale branche</t>
  </si>
  <si>
    <t>Trimestre</t>
  </si>
  <si>
    <t>autoliquidanti</t>
  </si>
  <si>
    <t>a scadenza</t>
  </si>
  <si>
    <t>a revoca</t>
  </si>
  <si>
    <t>Operazioni in essere</t>
  </si>
  <si>
    <t>Operazioni a scadenza (TAEG)</t>
  </si>
  <si>
    <t>durata originaria del tasso</t>
  </si>
  <si>
    <t>(da 12 a 18 mesi)</t>
  </si>
  <si>
    <t>(entro 12 mesi )</t>
  </si>
  <si>
    <t>Agricoltura, selvicoltura e pesca</t>
  </si>
  <si>
    <t>Industria alimentare, bevande e tabacco</t>
  </si>
  <si>
    <t>Totale Agroalimentare</t>
  </si>
  <si>
    <t>accordato operativo</t>
  </si>
  <si>
    <t>utilizzato</t>
  </si>
  <si>
    <t>sconfinamento</t>
  </si>
  <si>
    <t>Anno 2011</t>
  </si>
  <si>
    <t>Anno 2012</t>
  </si>
  <si>
    <t>I</t>
  </si>
  <si>
    <t>II</t>
  </si>
  <si>
    <t>IV</t>
  </si>
  <si>
    <t>III</t>
  </si>
  <si>
    <t>Sud</t>
  </si>
  <si>
    <t>Incidenza %</t>
  </si>
  <si>
    <t>differenze %</t>
  </si>
  <si>
    <t>differenze % anni</t>
  </si>
  <si>
    <t>sconfinato/accordato</t>
  </si>
  <si>
    <t>Variazioni % 2012/2011</t>
  </si>
  <si>
    <t>sconfinato su accordato</t>
  </si>
  <si>
    <t>Valori concatenati (2005)</t>
  </si>
  <si>
    <t>var. % su anno prec.</t>
  </si>
  <si>
    <t>% su</t>
  </si>
  <si>
    <t>Costruzione fabbricati rurali</t>
  </si>
  <si>
    <t>Macchine, mezzi di trasporto, attrezzature varie</t>
  </si>
  <si>
    <t>Acquisto di immobili rurali</t>
  </si>
  <si>
    <t>VA agricolo</t>
  </si>
  <si>
    <t>Investimenti fissi lordi</t>
  </si>
  <si>
    <t>var. % 2012/11</t>
  </si>
  <si>
    <t>Capitale netto</t>
  </si>
  <si>
    <t>Ammortamenti</t>
  </si>
  <si>
    <t>valori</t>
  </si>
  <si>
    <t>Valori correnti</t>
  </si>
  <si>
    <t>tot. invest.</t>
  </si>
  <si>
    <t>Industria</t>
  </si>
  <si>
    <t>Servizi</t>
  </si>
  <si>
    <t xml:space="preserve">Mezzi trasporto </t>
  </si>
  <si>
    <t>Coltivazioni e allevamenti</t>
  </si>
  <si>
    <t>Costruzioni</t>
  </si>
  <si>
    <t>Totale investimenti</t>
  </si>
  <si>
    <t>Altri impianti e macchine</t>
  </si>
  <si>
    <t>Totale economia</t>
  </si>
  <si>
    <t>var. % anno prec.</t>
  </si>
  <si>
    <t>Valori concatenati</t>
  </si>
  <si>
    <t>diff. % anno prec.</t>
  </si>
  <si>
    <t>var. % 2012-11</t>
  </si>
  <si>
    <t>oltre un anno</t>
  </si>
  <si>
    <t>fino a un anno</t>
  </si>
  <si>
    <t>Trattrici</t>
  </si>
  <si>
    <t>Mietitrebbiatrici</t>
  </si>
  <si>
    <t>Trattrici con pianale di carico</t>
  </si>
  <si>
    <t>Rimorchi</t>
  </si>
  <si>
    <t>Totale macchine</t>
  </si>
  <si>
    <t>Fonte: elaborazioni Ufficio Statistico FederUnacoma su dati Ministero Trasporti</t>
  </si>
  <si>
    <t>Fonte: elaborazioni su dati ABI</t>
  </si>
  <si>
    <t>Tab.9.4 - Impieghi per branca di attività economica: agricoltura, selvicoltura e pesca - consistenze</t>
  </si>
  <si>
    <t>Tab.9.5- Finanziamenti oltre il breve termine all'agricoltura - consistenze</t>
  </si>
  <si>
    <t>Tab. 9.7 - Finanziamenti agevolati ad agricoltura, foreste e pesca - consistenze</t>
  </si>
  <si>
    <t>Tab. 9.6 - Finanziamenti agevolati ad agricoltura, foreste e pesca - erogazioni</t>
  </si>
  <si>
    <t>Tab.9.8 - Sofferenze finanziamenti bancari per cassa ad agricoltura, silvicoltura e pesca ed altre branche di attività economiche- consistenze</t>
  </si>
  <si>
    <t>Tab.9.9 - Finanziamenti bancari per cassa ad agricoltura, silvicoltura e pesca e altre branche dell'economia</t>
  </si>
  <si>
    <t>Tab.9.3 - Impieghi per branca di attività economica - consistenze</t>
  </si>
  <si>
    <t>Tab.9.10 - Finanziamenti oltre il breve termine agli investimenti in agricoltura - erogazioni</t>
  </si>
  <si>
    <t>Tab.9.11 - Finanziamenti oltre il breve termine agli investimenti in agricoltura - consistenze</t>
  </si>
  <si>
    <t>(valori percentuali)</t>
  </si>
  <si>
    <t>Tab.9.2 - Tassi attivi sui finanziamenti per cassa: distribuzione per tipologia dell'operazione, durata originaria del tasso e attività economica della clientela nel periodo 2011-2012</t>
  </si>
  <si>
    <t>Tariffa media (%)</t>
  </si>
  <si>
    <t>Contributo pubblico (000 euro)</t>
  </si>
  <si>
    <t>Valore risarcito (000)</t>
  </si>
  <si>
    <t>Premio totale (000 euro)</t>
  </si>
  <si>
    <t>Valore assicurato (000 euro)</t>
  </si>
  <si>
    <t>Certificati (numero)</t>
  </si>
  <si>
    <t>Var. % 2012/11</t>
  </si>
  <si>
    <t>Tab. 9.16 - Il mercato assicurativo agricolo agevolato in Italia (colture, strutture aziendali e produzioni zootecniche)</t>
  </si>
  <si>
    <t>Crediti di miglioramento</t>
  </si>
  <si>
    <t>Crediti di esercizio</t>
  </si>
  <si>
    <t>% tot. branche</t>
  </si>
  <si>
    <t>-</t>
  </si>
  <si>
    <t>Numero affidati</t>
  </si>
  <si>
    <t>Valore sofferenze</t>
  </si>
  <si>
    <t>Sofferenze/affidati</t>
  </si>
  <si>
    <t xml:space="preserve">Sofferenze lorde </t>
  </si>
  <si>
    <t>Di cui assistite da garanzia reale</t>
  </si>
  <si>
    <t>Sofferenze lorde su impieghi %</t>
  </si>
  <si>
    <t>Fonte: elaborazioni su dati Istat</t>
  </si>
  <si>
    <t>Tab. 9.12 - Andamento degli investimenti fissi lordi dell'agricoltura, silvicoltura e pesca</t>
  </si>
  <si>
    <t>Tab. 9.13 - Investimenti, capitale netto e ammortamenti per settore di attività economica in Italia - 2012</t>
  </si>
  <si>
    <t>Tab. 9.14 - Investimenti, capitale netto e ammortamenti per settore di attività economica in Italia - 2012</t>
  </si>
  <si>
    <t>totale branche</t>
  </si>
  <si>
    <t>Il dato 2010 si riferisce solo alle banche mentre gli altri dati si riferiescono a banche e casse depositi e prestiti.</t>
  </si>
  <si>
    <t xml:space="preserve"> Oltre un anno</t>
  </si>
  <si>
    <t xml:space="preserve"> Fino a un anno</t>
  </si>
  <si>
    <t>%</t>
  </si>
  <si>
    <r>
      <rPr>
        <sz val="10"/>
        <rFont val="Calibri"/>
        <family val="2"/>
      </rPr>
      <t xml:space="preserve">Tab. 9.1 </t>
    </r>
    <r>
      <rPr>
        <i/>
        <sz val="10"/>
        <rFont val="Calibri"/>
        <family val="2"/>
      </rPr>
      <t>- Tassi di riferimento</t>
    </r>
    <r>
      <rPr>
        <i/>
        <vertAlign val="superscript"/>
        <sz val="10"/>
        <rFont val="Calibri"/>
        <family val="2"/>
      </rPr>
      <t xml:space="preserve">1 </t>
    </r>
    <r>
      <rPr>
        <i/>
        <sz val="10"/>
        <rFont val="Calibri"/>
        <family val="2"/>
      </rPr>
      <t>del credito agrario  per tipologia</t>
    </r>
  </si>
  <si>
    <r>
      <t xml:space="preserve">Crediti di esercizio 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</si>
  <si>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Comprensivi di commissione: € 1,18  entro 12 mesi; € 0.93 oltre 12 mesi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</si>
  <si>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Medie mensili</t>
    </r>
  </si>
  <si>
    <r>
      <t>Fonte:</t>
    </r>
    <r>
      <rPr>
        <sz val="10"/>
        <rFont val="Calibri"/>
        <family val="2"/>
      </rPr>
      <t xml:space="preserve"> ISMEA.</t>
    </r>
  </si>
  <si>
    <r>
      <t>Tab. 9.15 -</t>
    </r>
    <r>
      <rPr>
        <i/>
        <sz val="10"/>
        <rFont val="Calibri"/>
        <family val="2"/>
      </rPr>
      <t xml:space="preserve"> Immatricolazioni macchine agricole in Italia 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</si>
  <si>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Elaborazioni su valori concatenati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</si>
</sst>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"/>
    <numFmt numFmtId="166" formatCode="_(* #,##0_);_(* \(#,##0\);_(* &quot;-&quot;_);_(@_)"/>
    <numFmt numFmtId="167" formatCode="* #,##0;\-\ #,##0;_*\ &quot;-&quot;;"/>
    <numFmt numFmtId="168" formatCode="_-[$€]\ * #,##0.00_-;\-[$€]\ * #,##0.00_-;_-[$€]\ * &quot;-&quot;??_-;_-@_-"/>
    <numFmt numFmtId="169" formatCode="_-* #,##0.00_-;\-* #,##0.00_-;_-* &quot;-&quot;_-;_-@_-"/>
    <numFmt numFmtId="170" formatCode="0.0%"/>
    <numFmt numFmtId="171" formatCode="_-* #,##0.0_-;\-* #,##0.0_-;_-* &quot;-&quot;??_-;_-@_-"/>
    <numFmt numFmtId="172" formatCode="_-* #,##0_-;\-* #,##0_-;_-* &quot;-&quot;??_-;_-@_-"/>
    <numFmt numFmtId="173" formatCode="#,##0.0_ ;\-#,##0.0\ 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8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i/>
      <vertAlign val="superscript"/>
      <sz val="10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8" fontId="2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4" fillId="0" borderId="0">
      <alignment/>
      <protection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50" applyFont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 wrapText="1"/>
    </xf>
    <xf numFmtId="0" fontId="7" fillId="0" borderId="0" xfId="0" applyFont="1" applyAlignment="1">
      <alignment horizontal="right"/>
    </xf>
    <xf numFmtId="169" fontId="6" fillId="0" borderId="0" xfId="46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169" fontId="6" fillId="0" borderId="12" xfId="46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1" fontId="9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1" fontId="9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7" fillId="0" borderId="0" xfId="49" applyFont="1">
      <alignment/>
      <protection/>
    </xf>
    <xf numFmtId="0" fontId="7" fillId="0" borderId="0" xfId="49" applyFont="1" applyAlignment="1">
      <alignment horizontal="left"/>
      <protection/>
    </xf>
    <xf numFmtId="0" fontId="7" fillId="33" borderId="11" xfId="49" applyFont="1" applyFill="1" applyBorder="1" applyAlignment="1">
      <alignment vertical="center"/>
      <protection/>
    </xf>
    <xf numFmtId="0" fontId="7" fillId="0" borderId="11" xfId="49" applyFont="1" applyBorder="1" applyAlignment="1">
      <alignment horizontal="right" vertical="center" wrapText="1"/>
      <protection/>
    </xf>
    <xf numFmtId="0" fontId="7" fillId="0" borderId="0" xfId="49" applyFont="1" applyBorder="1">
      <alignment/>
      <protection/>
    </xf>
    <xf numFmtId="0" fontId="7" fillId="0" borderId="0" xfId="49" applyFont="1" applyBorder="1" applyAlignment="1">
      <alignment horizontal="center"/>
      <protection/>
    </xf>
    <xf numFmtId="172" fontId="7" fillId="0" borderId="0" xfId="47" applyNumberFormat="1" applyFont="1" applyBorder="1" applyAlignment="1">
      <alignment/>
    </xf>
    <xf numFmtId="173" fontId="6" fillId="0" borderId="0" xfId="47" applyNumberFormat="1" applyFont="1" applyAlignment="1">
      <alignment/>
    </xf>
    <xf numFmtId="172" fontId="7" fillId="0" borderId="0" xfId="47" applyNumberFormat="1" applyFont="1" applyFill="1" applyBorder="1" applyAlignment="1">
      <alignment/>
    </xf>
    <xf numFmtId="171" fontId="6" fillId="0" borderId="0" xfId="47" applyNumberFormat="1" applyFont="1" applyBorder="1" applyAlignment="1">
      <alignment/>
    </xf>
    <xf numFmtId="0" fontId="7" fillId="0" borderId="12" xfId="49" applyFont="1" applyBorder="1">
      <alignment/>
      <protection/>
    </xf>
    <xf numFmtId="171" fontId="7" fillId="0" borderId="12" xfId="47" applyNumberFormat="1" applyFont="1" applyBorder="1" applyAlignment="1">
      <alignment/>
    </xf>
    <xf numFmtId="0" fontId="6" fillId="0" borderId="0" xfId="49" applyFont="1">
      <alignment/>
      <protection/>
    </xf>
    <xf numFmtId="0" fontId="7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172" fontId="11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172" fontId="7" fillId="0" borderId="0" xfId="44" applyNumberFormat="1" applyFont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Alignment="1">
      <alignment/>
    </xf>
    <xf numFmtId="0" fontId="6" fillId="0" borderId="0" xfId="50" applyFont="1" applyBorder="1" applyAlignment="1">
      <alignment/>
      <protection/>
    </xf>
    <xf numFmtId="0" fontId="7" fillId="0" borderId="12" xfId="50" applyFont="1" applyBorder="1" applyAlignment="1">
      <alignment horizontal="right"/>
      <protection/>
    </xf>
    <xf numFmtId="0" fontId="6" fillId="0" borderId="10" xfId="50" applyFont="1" applyBorder="1" applyAlignment="1">
      <alignment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50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0" fontId="7" fillId="0" borderId="0" xfId="53" applyNumberFormat="1" applyFont="1" applyAlignment="1">
      <alignment/>
    </xf>
    <xf numFmtId="172" fontId="7" fillId="0" borderId="0" xfId="0" applyNumberFormat="1" applyFont="1" applyAlignment="1">
      <alignment/>
    </xf>
    <xf numFmtId="172" fontId="49" fillId="0" borderId="0" xfId="44" applyNumberFormat="1" applyFont="1" applyAlignment="1">
      <alignment/>
    </xf>
    <xf numFmtId="170" fontId="49" fillId="0" borderId="0" xfId="53" applyNumberFormat="1" applyFont="1" applyAlignment="1">
      <alignment/>
    </xf>
    <xf numFmtId="172" fontId="7" fillId="0" borderId="12" xfId="44" applyNumberFormat="1" applyFont="1" applyBorder="1" applyAlignment="1">
      <alignment/>
    </xf>
    <xf numFmtId="170" fontId="7" fillId="0" borderId="12" xfId="53" applyNumberFormat="1" applyFont="1" applyBorder="1" applyAlignment="1">
      <alignment/>
    </xf>
    <xf numFmtId="0" fontId="7" fillId="0" borderId="0" xfId="50" applyFont="1" applyBorder="1" applyAlignment="1">
      <alignment/>
      <protection/>
    </xf>
    <xf numFmtId="0" fontId="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0" fontId="50" fillId="0" borderId="0" xfId="53" applyNumberFormat="1" applyFont="1" applyAlignment="1">
      <alignment/>
    </xf>
    <xf numFmtId="0" fontId="11" fillId="0" borderId="0" xfId="0" applyFont="1" applyAlignment="1">
      <alignment/>
    </xf>
    <xf numFmtId="172" fontId="11" fillId="0" borderId="0" xfId="44" applyNumberFormat="1" applyFont="1" applyAlignment="1">
      <alignment/>
    </xf>
    <xf numFmtId="170" fontId="11" fillId="0" borderId="0" xfId="53" applyNumberFormat="1" applyFont="1" applyAlignment="1">
      <alignment/>
    </xf>
    <xf numFmtId="170" fontId="49" fillId="0" borderId="12" xfId="53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44" applyNumberFormat="1" applyFont="1" applyBorder="1" applyAlignment="1">
      <alignment/>
    </xf>
    <xf numFmtId="170" fontId="7" fillId="0" borderId="0" xfId="53" applyNumberFormat="1" applyFont="1" applyBorder="1" applyAlignment="1">
      <alignment/>
    </xf>
    <xf numFmtId="0" fontId="7" fillId="0" borderId="12" xfId="50" applyFont="1" applyBorder="1" applyAlignment="1">
      <alignment/>
      <protection/>
    </xf>
    <xf numFmtId="0" fontId="7" fillId="0" borderId="0" xfId="0" applyFont="1" applyAlignment="1">
      <alignment horizontal="left"/>
    </xf>
    <xf numFmtId="165" fontId="6" fillId="0" borderId="0" xfId="0" applyNumberFormat="1" applyFont="1" applyAlignment="1" quotePrefix="1">
      <alignment horizontal="right"/>
    </xf>
    <xf numFmtId="0" fontId="6" fillId="0" borderId="0" xfId="0" applyFont="1" applyAlignment="1" quotePrefix="1">
      <alignment/>
    </xf>
    <xf numFmtId="173" fontId="6" fillId="0" borderId="0" xfId="0" applyNumberFormat="1" applyFont="1" applyAlignment="1">
      <alignment/>
    </xf>
    <xf numFmtId="17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49" fillId="0" borderId="0" xfId="50" applyFont="1" applyBorder="1" applyAlignment="1">
      <alignment/>
      <protection/>
    </xf>
    <xf numFmtId="0" fontId="6" fillId="0" borderId="0" xfId="50" applyFont="1" applyBorder="1" applyAlignment="1">
      <alignment horizontal="left"/>
      <protection/>
    </xf>
    <xf numFmtId="0" fontId="7" fillId="0" borderId="0" xfId="50" applyFont="1" applyBorder="1">
      <alignment/>
      <protection/>
    </xf>
    <xf numFmtId="0" fontId="7" fillId="0" borderId="12" xfId="50" applyFont="1" applyBorder="1">
      <alignment/>
      <protection/>
    </xf>
    <xf numFmtId="0" fontId="7" fillId="0" borderId="0" xfId="50" applyFont="1" applyBorder="1" applyAlignment="1">
      <alignment wrapText="1"/>
      <protection/>
    </xf>
    <xf numFmtId="0" fontId="7" fillId="0" borderId="0" xfId="50" applyFont="1" applyBorder="1" applyAlignment="1">
      <alignment horizontal="center" wrapText="1"/>
      <protection/>
    </xf>
    <xf numFmtId="0" fontId="7" fillId="0" borderId="12" xfId="50" applyFont="1" applyBorder="1" applyAlignment="1">
      <alignment horizontal="left" wrapText="1"/>
      <protection/>
    </xf>
    <xf numFmtId="0" fontId="7" fillId="0" borderId="11" xfId="50" applyFont="1" applyBorder="1" applyAlignment="1">
      <alignment horizontal="right"/>
      <protection/>
    </xf>
    <xf numFmtId="0" fontId="7" fillId="0" borderId="12" xfId="50" applyFont="1" applyBorder="1" applyAlignment="1">
      <alignment horizontal="right" wrapText="1"/>
      <protection/>
    </xf>
    <xf numFmtId="0" fontId="7" fillId="0" borderId="12" xfId="50" applyFont="1" applyBorder="1" applyAlignment="1">
      <alignment wrapText="1"/>
      <protection/>
    </xf>
    <xf numFmtId="41" fontId="7" fillId="0" borderId="0" xfId="46" applyFont="1" applyBorder="1" applyAlignment="1">
      <alignment/>
    </xf>
    <xf numFmtId="165" fontId="6" fillId="0" borderId="0" xfId="50" applyNumberFormat="1" applyFont="1" applyBorder="1" applyAlignment="1">
      <alignment horizontal="right" wrapText="1"/>
      <protection/>
    </xf>
    <xf numFmtId="0" fontId="6" fillId="0" borderId="0" xfId="50" applyFont="1" applyBorder="1" applyAlignment="1">
      <alignment horizontal="right" wrapText="1"/>
      <protection/>
    </xf>
    <xf numFmtId="0" fontId="11" fillId="0" borderId="0" xfId="50" applyFont="1" applyBorder="1" applyAlignment="1">
      <alignment wrapText="1"/>
      <protection/>
    </xf>
    <xf numFmtId="41" fontId="11" fillId="0" borderId="0" xfId="46" applyFont="1" applyBorder="1" applyAlignment="1">
      <alignment/>
    </xf>
    <xf numFmtId="165" fontId="12" fillId="0" borderId="0" xfId="50" applyNumberFormat="1" applyFont="1" applyBorder="1" applyAlignment="1">
      <alignment horizontal="right" wrapText="1"/>
      <protection/>
    </xf>
    <xf numFmtId="41" fontId="11" fillId="0" borderId="0" xfId="46" applyFont="1" applyFill="1" applyBorder="1" applyAlignment="1">
      <alignment/>
    </xf>
    <xf numFmtId="0" fontId="11" fillId="0" borderId="0" xfId="50" applyFont="1" applyBorder="1">
      <alignment/>
      <protection/>
    </xf>
    <xf numFmtId="0" fontId="11" fillId="0" borderId="12" xfId="50" applyFont="1" applyBorder="1" applyAlignment="1">
      <alignment wrapText="1"/>
      <protection/>
    </xf>
    <xf numFmtId="3" fontId="11" fillId="0" borderId="12" xfId="50" applyNumberFormat="1" applyFont="1" applyBorder="1" applyAlignment="1">
      <alignment horizontal="right" wrapText="1"/>
      <protection/>
    </xf>
    <xf numFmtId="0" fontId="6" fillId="0" borderId="12" xfId="50" applyFont="1" applyBorder="1" applyAlignment="1">
      <alignment horizontal="right" wrapText="1"/>
      <protection/>
    </xf>
    <xf numFmtId="0" fontId="7" fillId="0" borderId="0" xfId="50" applyFont="1" applyFill="1" applyBorder="1">
      <alignment/>
      <protection/>
    </xf>
    <xf numFmtId="0" fontId="7" fillId="0" borderId="11" xfId="50" applyFont="1" applyBorder="1">
      <alignment/>
      <protection/>
    </xf>
    <xf numFmtId="3" fontId="7" fillId="0" borderId="0" xfId="50" applyNumberFormat="1" applyFont="1" applyFill="1" applyBorder="1">
      <alignment/>
      <protection/>
    </xf>
    <xf numFmtId="165" fontId="6" fillId="0" borderId="0" xfId="50" applyNumberFormat="1" applyFont="1" applyFill="1" applyBorder="1" applyAlignment="1">
      <alignment horizontal="right" wrapText="1"/>
      <protection/>
    </xf>
    <xf numFmtId="0" fontId="6" fillId="0" borderId="0" xfId="50" applyFont="1" applyFill="1" applyBorder="1" applyAlignment="1">
      <alignment horizontal="right" wrapText="1"/>
      <protection/>
    </xf>
    <xf numFmtId="3" fontId="11" fillId="0" borderId="0" xfId="50" applyNumberFormat="1" applyFont="1" applyFill="1" applyBorder="1">
      <alignment/>
      <protection/>
    </xf>
    <xf numFmtId="165" fontId="12" fillId="0" borderId="0" xfId="50" applyNumberFormat="1" applyFont="1" applyFill="1" applyBorder="1" applyAlignment="1">
      <alignment horizontal="right" wrapText="1"/>
      <protection/>
    </xf>
    <xf numFmtId="3" fontId="11" fillId="0" borderId="0" xfId="50" applyNumberFormat="1" applyFont="1" applyBorder="1">
      <alignment/>
      <protection/>
    </xf>
    <xf numFmtId="0" fontId="11" fillId="0" borderId="12" xfId="50" applyFont="1" applyBorder="1" applyAlignment="1">
      <alignment horizontal="right" wrapText="1"/>
      <protection/>
    </xf>
    <xf numFmtId="0" fontId="6" fillId="0" borderId="0" xfId="50" applyFont="1" applyBorder="1" applyAlignment="1">
      <alignment horizontal="left" wrapText="1"/>
      <protection/>
    </xf>
    <xf numFmtId="0" fontId="14" fillId="0" borderId="10" xfId="50" applyFont="1" applyBorder="1" applyAlignment="1">
      <alignment horizontal="center" wrapText="1"/>
      <protection/>
    </xf>
    <xf numFmtId="0" fontId="14" fillId="0" borderId="0" xfId="50" applyFont="1" applyBorder="1" applyAlignment="1">
      <alignment wrapText="1"/>
      <protection/>
    </xf>
    <xf numFmtId="0" fontId="14" fillId="0" borderId="11" xfId="50" applyFont="1" applyBorder="1" applyAlignment="1">
      <alignment horizontal="center" wrapText="1"/>
      <protection/>
    </xf>
    <xf numFmtId="0" fontId="7" fillId="0" borderId="11" xfId="50" applyFont="1" applyBorder="1" applyAlignment="1">
      <alignment horizontal="center" wrapText="1"/>
      <protection/>
    </xf>
    <xf numFmtId="0" fontId="14" fillId="0" borderId="0" xfId="50" applyFont="1" applyBorder="1" applyAlignment="1">
      <alignment horizontal="center" wrapText="1"/>
      <protection/>
    </xf>
    <xf numFmtId="0" fontId="14" fillId="0" borderId="12" xfId="50" applyFont="1" applyBorder="1" applyAlignment="1">
      <alignment horizontal="left" wrapText="1"/>
      <protection/>
    </xf>
    <xf numFmtId="0" fontId="7" fillId="0" borderId="12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 wrapText="1"/>
      <protection/>
    </xf>
    <xf numFmtId="0" fontId="14" fillId="0" borderId="0" xfId="50" applyFont="1" applyBorder="1" applyAlignment="1">
      <alignment horizontal="left" wrapText="1"/>
      <protection/>
    </xf>
    <xf numFmtId="0" fontId="7" fillId="0" borderId="0" xfId="50" applyFont="1" applyBorder="1" applyAlignment="1">
      <alignment horizontal="center"/>
      <protection/>
    </xf>
    <xf numFmtId="14" fontId="14" fillId="0" borderId="0" xfId="50" applyNumberFormat="1" applyFont="1" applyBorder="1" applyAlignment="1">
      <alignment wrapText="1"/>
      <protection/>
    </xf>
    <xf numFmtId="172" fontId="14" fillId="0" borderId="0" xfId="44" applyNumberFormat="1" applyFont="1" applyBorder="1" applyAlignment="1">
      <alignment wrapText="1"/>
    </xf>
    <xf numFmtId="0" fontId="6" fillId="0" borderId="0" xfId="50" applyFont="1" applyBorder="1">
      <alignment/>
      <protection/>
    </xf>
    <xf numFmtId="165" fontId="6" fillId="0" borderId="0" xfId="50" applyNumberFormat="1" applyFont="1" applyBorder="1">
      <alignment/>
      <protection/>
    </xf>
    <xf numFmtId="14" fontId="14" fillId="0" borderId="12" xfId="50" applyNumberFormat="1" applyFont="1" applyBorder="1" applyAlignment="1">
      <alignment wrapText="1"/>
      <protection/>
    </xf>
    <xf numFmtId="172" fontId="14" fillId="0" borderId="12" xfId="44" applyNumberFormat="1" applyFont="1" applyBorder="1" applyAlignment="1">
      <alignment wrapText="1"/>
    </xf>
    <xf numFmtId="0" fontId="14" fillId="0" borderId="12" xfId="50" applyFont="1" applyBorder="1" applyAlignment="1">
      <alignment wrapText="1"/>
      <protection/>
    </xf>
    <xf numFmtId="0" fontId="7" fillId="0" borderId="0" xfId="50" applyFont="1" applyBorder="1" applyAlignment="1">
      <alignment horizontal="left"/>
      <protection/>
    </xf>
    <xf numFmtId="170" fontId="14" fillId="0" borderId="0" xfId="53" applyNumberFormat="1" applyFont="1" applyBorder="1" applyAlignment="1">
      <alignment wrapText="1"/>
    </xf>
    <xf numFmtId="165" fontId="7" fillId="0" borderId="0" xfId="50" applyNumberFormat="1" applyFont="1" applyBorder="1">
      <alignment/>
      <protection/>
    </xf>
    <xf numFmtId="0" fontId="7" fillId="0" borderId="11" xfId="50" applyFont="1" applyBorder="1" applyAlignment="1">
      <alignment wrapText="1"/>
      <protection/>
    </xf>
    <xf numFmtId="2" fontId="7" fillId="0" borderId="0" xfId="50" applyNumberFormat="1" applyFont="1" applyBorder="1">
      <alignment/>
      <protection/>
    </xf>
    <xf numFmtId="0" fontId="6" fillId="0" borderId="12" xfId="50" applyFont="1" applyBorder="1">
      <alignment/>
      <protection/>
    </xf>
    <xf numFmtId="0" fontId="7" fillId="0" borderId="0" xfId="50" applyFont="1" applyFill="1" applyBorder="1" applyAlignment="1">
      <alignment/>
      <protection/>
    </xf>
    <xf numFmtId="0" fontId="9" fillId="0" borderId="0" xfId="50" applyFont="1" applyFill="1" applyBorder="1">
      <alignment/>
      <protection/>
    </xf>
    <xf numFmtId="0" fontId="7" fillId="0" borderId="12" xfId="50" applyFont="1" applyFill="1" applyBorder="1">
      <alignment/>
      <protection/>
    </xf>
    <xf numFmtId="0" fontId="7" fillId="0" borderId="12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horizontal="center" wrapText="1"/>
      <protection/>
    </xf>
    <xf numFmtId="0" fontId="7" fillId="0" borderId="12" xfId="50" applyFont="1" applyFill="1" applyBorder="1" applyAlignment="1">
      <alignment wrapText="1"/>
      <protection/>
    </xf>
    <xf numFmtId="0" fontId="7" fillId="0" borderId="12" xfId="50" applyFont="1" applyFill="1" applyBorder="1" applyAlignment="1">
      <alignment horizontal="center" wrapText="1"/>
      <protection/>
    </xf>
    <xf numFmtId="0" fontId="7" fillId="0" borderId="12" xfId="50" applyFont="1" applyFill="1" applyBorder="1" applyAlignment="1">
      <alignment horizontal="right" wrapText="1"/>
      <protection/>
    </xf>
    <xf numFmtId="0" fontId="7" fillId="0" borderId="0" xfId="50" applyFont="1" applyFill="1" applyBorder="1" applyAlignment="1">
      <alignment horizontal="right" wrapText="1"/>
      <protection/>
    </xf>
    <xf numFmtId="0" fontId="7" fillId="0" borderId="0" xfId="50" applyFont="1" applyBorder="1" applyAlignment="1">
      <alignment horizontal="left" wrapText="1"/>
      <protection/>
    </xf>
    <xf numFmtId="0" fontId="7" fillId="0" borderId="0" xfId="50" applyFont="1" applyBorder="1" applyAlignment="1">
      <alignment horizontal="right" wrapText="1"/>
      <protection/>
    </xf>
    <xf numFmtId="0" fontId="11" fillId="0" borderId="0" xfId="50" applyFont="1" applyFill="1" applyBorder="1" applyAlignment="1">
      <alignment wrapText="1"/>
      <protection/>
    </xf>
    <xf numFmtId="0" fontId="11" fillId="0" borderId="0" xfId="50" applyFont="1" applyFill="1" applyBorder="1">
      <alignment/>
      <protection/>
    </xf>
    <xf numFmtId="41" fontId="11" fillId="0" borderId="0" xfId="46" applyFont="1" applyFill="1" applyBorder="1" applyAlignment="1">
      <alignment horizontal="right"/>
    </xf>
    <xf numFmtId="0" fontId="11" fillId="0" borderId="12" xfId="50" applyFont="1" applyFill="1" applyBorder="1" applyAlignment="1">
      <alignment wrapText="1"/>
      <protection/>
    </xf>
    <xf numFmtId="1" fontId="11" fillId="0" borderId="12" xfId="50" applyNumberFormat="1" applyFont="1" applyFill="1" applyBorder="1" applyAlignment="1">
      <alignment horizontal="right" wrapText="1"/>
      <protection/>
    </xf>
    <xf numFmtId="165" fontId="6" fillId="0" borderId="12" xfId="50" applyNumberFormat="1" applyFont="1" applyFill="1" applyBorder="1" applyAlignment="1">
      <alignment horizontal="right" wrapText="1"/>
      <protection/>
    </xf>
    <xf numFmtId="1" fontId="7" fillId="0" borderId="12" xfId="50" applyNumberFormat="1" applyFont="1" applyFill="1" applyBorder="1" applyAlignment="1">
      <alignment horizontal="right" wrapText="1"/>
      <protection/>
    </xf>
    <xf numFmtId="10" fontId="7" fillId="0" borderId="0" xfId="53" applyNumberFormat="1" applyFont="1" applyAlignment="1">
      <alignment/>
    </xf>
    <xf numFmtId="0" fontId="7" fillId="0" borderId="0" xfId="50" applyFont="1">
      <alignment/>
      <protection/>
    </xf>
    <xf numFmtId="0" fontId="6" fillId="0" borderId="0" xfId="50" applyFont="1" applyBorder="1" applyAlignment="1">
      <alignment wrapText="1"/>
      <protection/>
    </xf>
    <xf numFmtId="0" fontId="14" fillId="0" borderId="0" xfId="50" applyNumberFormat="1" applyFont="1" applyBorder="1" applyAlignment="1">
      <alignment horizontal="left" wrapText="1"/>
      <protection/>
    </xf>
    <xf numFmtId="170" fontId="6" fillId="0" borderId="0" xfId="53" applyNumberFormat="1" applyFont="1" applyBorder="1" applyAlignment="1">
      <alignment/>
    </xf>
    <xf numFmtId="0" fontId="15" fillId="0" borderId="12" xfId="50" applyNumberFormat="1" applyFont="1" applyBorder="1" applyAlignment="1">
      <alignment horizontal="left" wrapText="1"/>
      <protection/>
    </xf>
    <xf numFmtId="172" fontId="11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0" xfId="50" applyNumberFormat="1" applyFont="1" applyBorder="1" applyAlignment="1">
      <alignment wrapText="1"/>
      <protection/>
    </xf>
    <xf numFmtId="0" fontId="14" fillId="0" borderId="12" xfId="50" applyFont="1" applyBorder="1" applyAlignment="1">
      <alignment horizontal="center" wrapText="1"/>
      <protection/>
    </xf>
    <xf numFmtId="171" fontId="7" fillId="0" borderId="0" xfId="44" applyNumberFormat="1" applyFont="1" applyBorder="1" applyAlignment="1">
      <alignment/>
    </xf>
    <xf numFmtId="171" fontId="6" fillId="0" borderId="0" xfId="50" applyNumberFormat="1" applyFont="1" applyBorder="1">
      <alignment/>
      <protection/>
    </xf>
    <xf numFmtId="165" fontId="6" fillId="0" borderId="0" xfId="53" applyNumberFormat="1" applyFont="1" applyBorder="1" applyAlignment="1">
      <alignment/>
    </xf>
    <xf numFmtId="0" fontId="14" fillId="0" borderId="12" xfId="50" applyNumberFormat="1" applyFont="1" applyBorder="1" applyAlignment="1">
      <alignment wrapText="1"/>
      <protection/>
    </xf>
    <xf numFmtId="170" fontId="7" fillId="0" borderId="12" xfId="53" applyNumberFormat="1" applyFont="1" applyBorder="1" applyAlignment="1" quotePrefix="1">
      <alignment horizontal="right"/>
    </xf>
    <xf numFmtId="165" fontId="6" fillId="0" borderId="12" xfId="50" applyNumberFormat="1" applyFont="1" applyBorder="1">
      <alignment/>
      <protection/>
    </xf>
    <xf numFmtId="170" fontId="7" fillId="0" borderId="0" xfId="53" applyNumberFormat="1" applyFont="1" applyBorder="1" applyAlignment="1" quotePrefix="1">
      <alignment horizontal="right"/>
    </xf>
    <xf numFmtId="0" fontId="14" fillId="0" borderId="0" xfId="50" applyFont="1" applyBorder="1" applyAlignment="1">
      <alignment/>
      <protection/>
    </xf>
    <xf numFmtId="165" fontId="7" fillId="0" borderId="0" xfId="53" applyNumberFormat="1" applyFont="1" applyBorder="1" applyAlignment="1">
      <alignment/>
    </xf>
    <xf numFmtId="171" fontId="7" fillId="0" borderId="0" xfId="50" applyNumberFormat="1" applyFont="1" applyBorder="1">
      <alignment/>
      <protection/>
    </xf>
    <xf numFmtId="0" fontId="6" fillId="0" borderId="0" xfId="50" applyFont="1" applyBorder="1" applyAlignment="1">
      <alignment horizontal="left" wrapText="1"/>
      <protection/>
    </xf>
    <xf numFmtId="171" fontId="6" fillId="0" borderId="0" xfId="44" applyNumberFormat="1" applyFont="1" applyBorder="1" applyAlignment="1">
      <alignment/>
    </xf>
    <xf numFmtId="171" fontId="6" fillId="0" borderId="12" xfId="44" applyNumberFormat="1" applyFont="1" applyBorder="1" applyAlignment="1">
      <alignment/>
    </xf>
    <xf numFmtId="10" fontId="7" fillId="0" borderId="0" xfId="53" applyNumberFormat="1" applyFont="1" applyBorder="1" applyAlignment="1">
      <alignment/>
    </xf>
    <xf numFmtId="0" fontId="49" fillId="0" borderId="0" xfId="50" applyFont="1" applyBorder="1">
      <alignment/>
      <protection/>
    </xf>
    <xf numFmtId="0" fontId="7" fillId="0" borderId="10" xfId="50" applyFont="1" applyBorder="1">
      <alignment/>
      <protection/>
    </xf>
    <xf numFmtId="0" fontId="7" fillId="0" borderId="11" xfId="50" applyFont="1" applyBorder="1" applyAlignment="1">
      <alignment horizontal="center"/>
      <protection/>
    </xf>
    <xf numFmtId="14" fontId="14" fillId="0" borderId="0" xfId="50" applyNumberFormat="1" applyFont="1" applyBorder="1" applyAlignment="1">
      <alignment horizontal="left" wrapText="1"/>
      <protection/>
    </xf>
    <xf numFmtId="14" fontId="14" fillId="0" borderId="12" xfId="50" applyNumberFormat="1" applyFont="1" applyBorder="1" applyAlignment="1">
      <alignment horizontal="left" wrapText="1"/>
      <protection/>
    </xf>
    <xf numFmtId="2" fontId="7" fillId="0" borderId="12" xfId="50" applyNumberFormat="1" applyFont="1" applyBorder="1">
      <alignment/>
      <protection/>
    </xf>
    <xf numFmtId="0" fontId="6" fillId="0" borderId="0" xfId="50" applyFont="1" applyFill="1" applyBorder="1">
      <alignment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4" fillId="0" borderId="12" xfId="50" applyFont="1" applyBorder="1" applyAlignment="1">
      <alignment horizontal="center" wrapText="1"/>
      <protection/>
    </xf>
    <xf numFmtId="0" fontId="14" fillId="0" borderId="11" xfId="50" applyFont="1" applyBorder="1" applyAlignment="1">
      <alignment horizontal="center" wrapText="1"/>
      <protection/>
    </xf>
    <xf numFmtId="0" fontId="6" fillId="0" borderId="0" xfId="50" applyFont="1" applyBorder="1" applyAlignment="1">
      <alignment horizontal="left" wrapText="1"/>
      <protection/>
    </xf>
    <xf numFmtId="0" fontId="7" fillId="0" borderId="12" xfId="50" applyFont="1" applyBorder="1" applyAlignment="1">
      <alignment horizontal="center" wrapText="1"/>
      <protection/>
    </xf>
    <xf numFmtId="0" fontId="7" fillId="0" borderId="11" xfId="50" applyFont="1" applyFill="1" applyBorder="1" applyAlignment="1">
      <alignment horizontal="center" wrapText="1"/>
      <protection/>
    </xf>
    <xf numFmtId="0" fontId="14" fillId="0" borderId="10" xfId="50" applyFont="1" applyBorder="1" applyAlignment="1">
      <alignment horizontal="center" wrapText="1"/>
      <protection/>
    </xf>
    <xf numFmtId="0" fontId="6" fillId="0" borderId="0" xfId="50" applyFont="1" applyBorder="1" applyAlignment="1">
      <alignment horizontal="left"/>
      <protection/>
    </xf>
    <xf numFmtId="0" fontId="7" fillId="0" borderId="11" xfId="50" applyFont="1" applyBorder="1" applyAlignment="1">
      <alignment horizontal="center" wrapText="1"/>
      <protection/>
    </xf>
    <xf numFmtId="0" fontId="7" fillId="0" borderId="0" xfId="50" applyFont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a15" xfId="45"/>
    <cellStyle name="Comma [0]" xfId="46"/>
    <cellStyle name="Migliaia 2" xfId="47"/>
    <cellStyle name="Neutrale" xfId="48"/>
    <cellStyle name="Normale 2" xfId="49"/>
    <cellStyle name="Normale_04 cap  Il credito e gli investimenti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o" xfId="62"/>
    <cellStyle name="Valore non valido" xfId="63"/>
    <cellStyle name="Valore valido" xfId="64"/>
    <cellStyle name="Currency" xfId="65"/>
    <cellStyle name="Valuta (0)_03 cap  Il credito e gli investimenti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21" style="4" customWidth="1"/>
    <col min="2" max="2" width="16" style="4" customWidth="1"/>
    <col min="3" max="3" width="20.33203125" style="4" customWidth="1"/>
    <col min="4" max="4" width="2.16015625" style="4" customWidth="1"/>
    <col min="5" max="5" width="16" style="4" customWidth="1"/>
    <col min="6" max="6" width="15.83203125" style="4" customWidth="1"/>
    <col min="7" max="16384" width="8.83203125" style="4" customWidth="1"/>
  </cols>
  <sheetData>
    <row r="1" spans="1:5" ht="15">
      <c r="A1" s="1" t="s">
        <v>128</v>
      </c>
      <c r="B1" s="1"/>
      <c r="C1" s="2"/>
      <c r="D1" s="2"/>
      <c r="E1" s="3"/>
    </row>
    <row r="2" spans="1:5" ht="12.75">
      <c r="A2" s="1"/>
      <c r="B2" s="1"/>
      <c r="C2" s="2"/>
      <c r="D2" s="2"/>
      <c r="E2" s="3"/>
    </row>
    <row r="3" spans="1:6" ht="12.75">
      <c r="A3" s="5"/>
      <c r="B3" s="5"/>
      <c r="C3" s="5"/>
      <c r="D3" s="5"/>
      <c r="E3" s="2"/>
      <c r="F3" s="6" t="s">
        <v>99</v>
      </c>
    </row>
    <row r="4" spans="1:6" ht="25.5" customHeight="1">
      <c r="A4" s="7"/>
      <c r="B4" s="8" t="s">
        <v>109</v>
      </c>
      <c r="C4" s="9" t="s">
        <v>110</v>
      </c>
      <c r="D4" s="10"/>
      <c r="E4" s="189" t="s">
        <v>129</v>
      </c>
      <c r="F4" s="189"/>
    </row>
    <row r="5" spans="1:6" ht="19.5" customHeight="1">
      <c r="A5" s="11"/>
      <c r="B5" s="190" t="s">
        <v>10</v>
      </c>
      <c r="C5" s="190"/>
      <c r="D5" s="12"/>
      <c r="E5" s="13" t="s">
        <v>35</v>
      </c>
      <c r="F5" s="13" t="s">
        <v>34</v>
      </c>
    </row>
    <row r="6" spans="1:6" s="14" customFormat="1" ht="12.75">
      <c r="A6" s="2"/>
      <c r="B6" s="4"/>
      <c r="C6" s="4"/>
      <c r="D6" s="4"/>
      <c r="E6" s="4"/>
      <c r="F6" s="4"/>
    </row>
    <row r="7" spans="1:6" ht="12.75">
      <c r="A7" s="2" t="s">
        <v>11</v>
      </c>
      <c r="B7" s="15">
        <v>8.03</v>
      </c>
      <c r="C7" s="15">
        <v>7.78</v>
      </c>
      <c r="D7" s="15"/>
      <c r="E7" s="15">
        <v>3.83</v>
      </c>
      <c r="F7" s="15">
        <v>3.63</v>
      </c>
    </row>
    <row r="8" spans="1:6" ht="12.75">
      <c r="A8" s="2" t="s">
        <v>12</v>
      </c>
      <c r="B8" s="15">
        <v>7.48</v>
      </c>
      <c r="C8" s="15">
        <v>7.23</v>
      </c>
      <c r="D8" s="15"/>
      <c r="E8" s="15">
        <v>2.78</v>
      </c>
      <c r="F8" s="15">
        <v>2.58</v>
      </c>
    </row>
    <row r="9" spans="1:6" ht="12.75">
      <c r="A9" s="2" t="s">
        <v>13</v>
      </c>
      <c r="B9" s="15">
        <v>6.93</v>
      </c>
      <c r="C9" s="15">
        <v>6.68</v>
      </c>
      <c r="D9" s="15"/>
      <c r="E9" s="15">
        <v>2.43</v>
      </c>
      <c r="F9" s="15">
        <v>2.23</v>
      </c>
    </row>
    <row r="10" spans="1:11" ht="12.75">
      <c r="A10" s="2" t="s">
        <v>14</v>
      </c>
      <c r="B10" s="15">
        <v>5.83</v>
      </c>
      <c r="C10" s="15">
        <v>5.58</v>
      </c>
      <c r="D10" s="15"/>
      <c r="E10" s="15">
        <v>2.08</v>
      </c>
      <c r="F10" s="15">
        <v>1.88</v>
      </c>
      <c r="G10" s="16"/>
      <c r="H10" s="16"/>
      <c r="I10" s="16"/>
      <c r="J10" s="16"/>
      <c r="K10" s="16"/>
    </row>
    <row r="11" spans="1:6" ht="12.75">
      <c r="A11" s="2" t="s">
        <v>15</v>
      </c>
      <c r="B11" s="15">
        <v>5.28</v>
      </c>
      <c r="C11" s="15">
        <v>5.03</v>
      </c>
      <c r="D11" s="15"/>
      <c r="E11" s="15">
        <v>2.58</v>
      </c>
      <c r="F11" s="15">
        <v>2.38</v>
      </c>
    </row>
    <row r="12" spans="1:6" ht="12.75">
      <c r="A12" s="2" t="s">
        <v>16</v>
      </c>
      <c r="B12" s="15">
        <v>5.93</v>
      </c>
      <c r="C12" s="15">
        <v>5.68</v>
      </c>
      <c r="D12" s="15"/>
      <c r="E12" s="15">
        <v>2.53</v>
      </c>
      <c r="F12" s="15">
        <v>2.33</v>
      </c>
    </row>
    <row r="13" spans="1:6" ht="12.75">
      <c r="A13" s="2" t="s">
        <v>17</v>
      </c>
      <c r="B13" s="15">
        <v>6.13</v>
      </c>
      <c r="C13" s="15">
        <v>5.88</v>
      </c>
      <c r="D13" s="15"/>
      <c r="E13" s="15">
        <v>2.98</v>
      </c>
      <c r="F13" s="15">
        <v>2.78</v>
      </c>
    </row>
    <row r="14" spans="1:6" ht="12.75">
      <c r="A14" s="2" t="s">
        <v>18</v>
      </c>
      <c r="B14" s="15">
        <v>6.63</v>
      </c>
      <c r="C14" s="15">
        <v>6.38</v>
      </c>
      <c r="D14" s="15"/>
      <c r="E14" s="15">
        <v>2.53</v>
      </c>
      <c r="F14" s="15">
        <v>2.33</v>
      </c>
    </row>
    <row r="15" spans="1:6" ht="12.75">
      <c r="A15" s="2" t="s">
        <v>19</v>
      </c>
      <c r="B15" s="15">
        <v>6.53</v>
      </c>
      <c r="C15" s="15">
        <v>6.28</v>
      </c>
      <c r="D15" s="15"/>
      <c r="E15" s="15">
        <v>2.28</v>
      </c>
      <c r="F15" s="15">
        <v>2.08</v>
      </c>
    </row>
    <row r="16" spans="1:6" ht="12.75">
      <c r="A16" s="2" t="s">
        <v>20</v>
      </c>
      <c r="B16" s="15">
        <v>6.18</v>
      </c>
      <c r="C16" s="15">
        <v>5.93</v>
      </c>
      <c r="D16" s="15"/>
      <c r="E16" s="15">
        <v>2.03</v>
      </c>
      <c r="F16" s="15">
        <v>1.83</v>
      </c>
    </row>
    <row r="17" spans="1:6" ht="12.75">
      <c r="A17" s="2" t="s">
        <v>21</v>
      </c>
      <c r="B17" s="15">
        <v>5.43</v>
      </c>
      <c r="C17" s="15">
        <v>5.18</v>
      </c>
      <c r="D17" s="15"/>
      <c r="E17" s="15">
        <v>2.03</v>
      </c>
      <c r="F17" s="15">
        <v>1.83</v>
      </c>
    </row>
    <row r="18" spans="1:6" ht="12.75">
      <c r="A18" s="17" t="s">
        <v>22</v>
      </c>
      <c r="B18" s="18">
        <v>5.23</v>
      </c>
      <c r="C18" s="18">
        <v>4.98</v>
      </c>
      <c r="D18" s="18"/>
      <c r="E18" s="18">
        <v>1.88</v>
      </c>
      <c r="F18" s="18">
        <v>1.68</v>
      </c>
    </row>
    <row r="19" spans="1:6" ht="15">
      <c r="A19" s="19" t="s">
        <v>130</v>
      </c>
      <c r="B19" s="2"/>
      <c r="C19" s="2"/>
      <c r="D19" s="2"/>
      <c r="E19" s="20"/>
      <c r="F19" s="20"/>
    </row>
    <row r="20" spans="1:6" ht="15">
      <c r="A20" s="19" t="s">
        <v>131</v>
      </c>
      <c r="B20" s="2"/>
      <c r="C20" s="2"/>
      <c r="D20" s="2"/>
      <c r="E20" s="20"/>
      <c r="F20" s="20"/>
    </row>
    <row r="21" spans="1:5" ht="12.75">
      <c r="A21" s="2" t="s">
        <v>89</v>
      </c>
      <c r="B21" s="2"/>
      <c r="C21" s="2"/>
      <c r="D21" s="2"/>
      <c r="E21" s="2"/>
    </row>
    <row r="22" ht="12.75">
      <c r="E22" s="2"/>
    </row>
    <row r="23" spans="2:4" ht="12.75">
      <c r="B23" s="21"/>
      <c r="C23" s="21"/>
      <c r="D23" s="21"/>
    </row>
    <row r="24" spans="1:4" ht="12.75">
      <c r="A24" s="22"/>
      <c r="B24" s="23"/>
      <c r="C24" s="23"/>
      <c r="D24" s="23"/>
    </row>
    <row r="27" spans="2:6" ht="12.75">
      <c r="B27" s="24"/>
      <c r="C27" s="24"/>
      <c r="E27" s="24"/>
      <c r="F27" s="24"/>
    </row>
    <row r="38" ht="12.75">
      <c r="J38" s="4">
        <v>1.7799999999999998</v>
      </c>
    </row>
  </sheetData>
  <sheetProtection/>
  <mergeCells count="2">
    <mergeCell ref="E4:F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4.16015625" style="86" bestFit="1" customWidth="1"/>
    <col min="2" max="2" width="11.5" style="86" customWidth="1"/>
    <col min="3" max="3" width="10.33203125" style="86" customWidth="1"/>
    <col min="4" max="4" width="12.16015625" style="86" bestFit="1" customWidth="1"/>
    <col min="5" max="5" width="3" style="86" customWidth="1"/>
    <col min="6" max="7" width="10.66015625" style="86" customWidth="1"/>
    <col min="8" max="8" width="8.83203125" style="86" customWidth="1"/>
    <col min="9" max="9" width="3.5" style="86" customWidth="1"/>
    <col min="10" max="10" width="10" style="86" customWidth="1"/>
    <col min="11" max="11" width="10.83203125" style="86" customWidth="1"/>
    <col min="12" max="12" width="8.83203125" style="86" customWidth="1"/>
    <col min="13" max="13" width="2.16015625" style="86" customWidth="1"/>
    <col min="14" max="14" width="12" style="86" customWidth="1"/>
    <col min="15" max="15" width="10.33203125" style="86" customWidth="1"/>
    <col min="16" max="16" width="8.83203125" style="86" customWidth="1"/>
    <col min="17" max="16384" width="8.83203125" style="86" customWidth="1"/>
  </cols>
  <sheetData>
    <row r="1" spans="1:11" ht="12.75">
      <c r="A1" s="197" t="s">
        <v>97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6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51" t="s">
        <v>0</v>
      </c>
    </row>
    <row r="4" spans="1:16" ht="12.75">
      <c r="A4" s="88"/>
      <c r="B4" s="198" t="s">
        <v>58</v>
      </c>
      <c r="C4" s="198"/>
      <c r="D4" s="198"/>
      <c r="E4" s="89"/>
      <c r="F4" s="198" t="s">
        <v>59</v>
      </c>
      <c r="G4" s="198"/>
      <c r="H4" s="198"/>
      <c r="I4" s="88"/>
      <c r="J4" s="198" t="s">
        <v>60</v>
      </c>
      <c r="K4" s="198"/>
      <c r="L4" s="198"/>
      <c r="M4" s="89"/>
      <c r="N4" s="198" t="s">
        <v>3</v>
      </c>
      <c r="O4" s="198"/>
      <c r="P4" s="198"/>
    </row>
    <row r="5" spans="1:16" ht="12.75">
      <c r="A5" s="90"/>
      <c r="B5" s="106">
        <v>2011</v>
      </c>
      <c r="C5" s="106">
        <v>2012</v>
      </c>
      <c r="D5" s="92" t="s">
        <v>4</v>
      </c>
      <c r="E5" s="93"/>
      <c r="F5" s="106">
        <v>2011</v>
      </c>
      <c r="G5" s="106">
        <v>2012</v>
      </c>
      <c r="H5" s="92" t="s">
        <v>4</v>
      </c>
      <c r="I5" s="93"/>
      <c r="J5" s="106">
        <v>2011</v>
      </c>
      <c r="K5" s="106">
        <v>2012</v>
      </c>
      <c r="L5" s="92" t="s">
        <v>4</v>
      </c>
      <c r="M5" s="93"/>
      <c r="N5" s="106">
        <v>2011</v>
      </c>
      <c r="O5" s="106">
        <v>2012</v>
      </c>
      <c r="P5" s="92" t="s">
        <v>4</v>
      </c>
    </row>
    <row r="6" spans="1:16" ht="12.75">
      <c r="A6" s="88"/>
      <c r="D6" s="88"/>
      <c r="E6" s="88"/>
      <c r="H6" s="88"/>
      <c r="I6" s="88"/>
      <c r="L6" s="88"/>
      <c r="M6" s="88"/>
      <c r="P6" s="88"/>
    </row>
    <row r="7" spans="1:16" ht="12.75">
      <c r="A7" s="88" t="s">
        <v>5</v>
      </c>
      <c r="B7" s="86">
        <v>389</v>
      </c>
      <c r="C7" s="107">
        <v>257</v>
      </c>
      <c r="D7" s="108">
        <v>-33.933161953727506</v>
      </c>
      <c r="E7" s="88"/>
      <c r="F7" s="86">
        <v>608</v>
      </c>
      <c r="G7" s="86">
        <v>404</v>
      </c>
      <c r="H7" s="95">
        <v>-33.55263157894737</v>
      </c>
      <c r="I7" s="88"/>
      <c r="J7" s="86">
        <v>141</v>
      </c>
      <c r="K7" s="86">
        <v>71</v>
      </c>
      <c r="L7" s="95">
        <v>-49.645390070921984</v>
      </c>
      <c r="M7" s="88"/>
      <c r="N7" s="94">
        <v>1138</v>
      </c>
      <c r="O7" s="94">
        <v>730</v>
      </c>
      <c r="P7" s="95">
        <v>-35.85237258347979</v>
      </c>
    </row>
    <row r="8" spans="1:16" ht="12.75">
      <c r="A8" s="88" t="s">
        <v>6</v>
      </c>
      <c r="B8" s="86">
        <v>388</v>
      </c>
      <c r="C8" s="107">
        <v>256</v>
      </c>
      <c r="D8" s="108">
        <v>-34.02061855670103</v>
      </c>
      <c r="E8" s="88"/>
      <c r="F8" s="86">
        <v>665</v>
      </c>
      <c r="G8" s="86">
        <v>424</v>
      </c>
      <c r="H8" s="95">
        <v>-36.2406015037594</v>
      </c>
      <c r="I8" s="88"/>
      <c r="J8" s="86">
        <v>210</v>
      </c>
      <c r="K8" s="86">
        <v>121</v>
      </c>
      <c r="L8" s="95">
        <v>-42.38095238095238</v>
      </c>
      <c r="M8" s="88"/>
      <c r="N8" s="94">
        <v>1261</v>
      </c>
      <c r="O8" s="94">
        <v>803</v>
      </c>
      <c r="P8" s="95">
        <v>-36.320380650277556</v>
      </c>
    </row>
    <row r="9" spans="1:16" ht="12.75">
      <c r="A9" s="88" t="s">
        <v>7</v>
      </c>
      <c r="B9" s="86">
        <v>279</v>
      </c>
      <c r="C9" s="107">
        <v>123</v>
      </c>
      <c r="D9" s="108">
        <v>-55.91397849462365</v>
      </c>
      <c r="E9" s="88"/>
      <c r="F9" s="86">
        <v>236</v>
      </c>
      <c r="G9" s="86">
        <v>160</v>
      </c>
      <c r="H9" s="95">
        <v>-32.20338983050847</v>
      </c>
      <c r="I9" s="88"/>
      <c r="J9" s="86">
        <v>140</v>
      </c>
      <c r="K9" s="86">
        <v>36</v>
      </c>
      <c r="L9" s="95">
        <v>-74.28571428571429</v>
      </c>
      <c r="M9" s="88"/>
      <c r="N9" s="94">
        <v>655</v>
      </c>
      <c r="O9" s="94">
        <v>321</v>
      </c>
      <c r="P9" s="95">
        <v>-50.99236641221374</v>
      </c>
    </row>
    <row r="10" spans="1:16" ht="12.75">
      <c r="A10" s="88" t="s">
        <v>8</v>
      </c>
      <c r="B10" s="86">
        <v>263</v>
      </c>
      <c r="C10" s="107">
        <v>127</v>
      </c>
      <c r="D10" s="108">
        <v>-51.71102661596958</v>
      </c>
      <c r="E10" s="88"/>
      <c r="F10" s="86">
        <v>394</v>
      </c>
      <c r="G10" s="86">
        <v>244</v>
      </c>
      <c r="H10" s="95">
        <v>-38.07106598984771</v>
      </c>
      <c r="I10" s="88"/>
      <c r="J10" s="86">
        <v>97</v>
      </c>
      <c r="K10" s="86">
        <v>41</v>
      </c>
      <c r="L10" s="95">
        <v>-57.73195876288659</v>
      </c>
      <c r="M10" s="88"/>
      <c r="N10" s="94">
        <v>755</v>
      </c>
      <c r="O10" s="94">
        <v>412</v>
      </c>
      <c r="P10" s="95">
        <v>-45.43046357615894</v>
      </c>
    </row>
    <row r="11" spans="1:16" ht="12.75">
      <c r="A11" s="88"/>
      <c r="C11" s="107"/>
      <c r="D11" s="109"/>
      <c r="E11" s="88"/>
      <c r="H11" s="96"/>
      <c r="I11" s="88"/>
      <c r="L11" s="96"/>
      <c r="M11" s="88"/>
      <c r="O11" s="94"/>
      <c r="P11" s="95"/>
    </row>
    <row r="12" spans="1:16" ht="12.75">
      <c r="A12" s="97" t="s">
        <v>2</v>
      </c>
      <c r="B12" s="98">
        <v>1318</v>
      </c>
      <c r="C12" s="110">
        <v>762</v>
      </c>
      <c r="D12" s="111">
        <v>-42.18512898330804</v>
      </c>
      <c r="E12" s="97"/>
      <c r="F12" s="98">
        <v>1905</v>
      </c>
      <c r="G12" s="112">
        <v>1233</v>
      </c>
      <c r="H12" s="99">
        <v>-35.275590551181104</v>
      </c>
      <c r="I12" s="97"/>
      <c r="J12" s="98">
        <v>587</v>
      </c>
      <c r="K12" s="101">
        <v>269</v>
      </c>
      <c r="L12" s="99">
        <v>-54.173764906303234</v>
      </c>
      <c r="M12" s="97"/>
      <c r="N12" s="98">
        <v>3810</v>
      </c>
      <c r="O12" s="98">
        <v>2264</v>
      </c>
      <c r="P12" s="99">
        <v>-40.57742782152231</v>
      </c>
    </row>
    <row r="13" spans="1:16" ht="12.75">
      <c r="A13" s="102"/>
      <c r="B13" s="113"/>
      <c r="C13" s="113"/>
      <c r="D13" s="104"/>
      <c r="E13" s="102"/>
      <c r="F13" s="103"/>
      <c r="G13" s="103"/>
      <c r="H13" s="104"/>
      <c r="I13" s="102"/>
      <c r="J13" s="113"/>
      <c r="K13" s="113"/>
      <c r="L13" s="104"/>
      <c r="M13" s="93"/>
      <c r="N13" s="103"/>
      <c r="O13" s="113"/>
      <c r="P13" s="104"/>
    </row>
    <row r="14" spans="1:16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ht="12.75">
      <c r="A15" s="86" t="s">
        <v>9</v>
      </c>
    </row>
  </sheetData>
  <sheetProtection/>
  <mergeCells count="5">
    <mergeCell ref="A1:K1"/>
    <mergeCell ref="B4:D4"/>
    <mergeCell ref="F4:H4"/>
    <mergeCell ref="J4:L4"/>
    <mergeCell ref="N4:P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4.16015625" style="86" bestFit="1" customWidth="1"/>
    <col min="2" max="2" width="11.5" style="86" customWidth="1"/>
    <col min="3" max="3" width="10.33203125" style="86" customWidth="1"/>
    <col min="4" max="4" width="12.16015625" style="86" bestFit="1" customWidth="1"/>
    <col min="5" max="5" width="3" style="86" customWidth="1"/>
    <col min="6" max="7" width="10.66015625" style="86" customWidth="1"/>
    <col min="8" max="8" width="8.83203125" style="86" customWidth="1"/>
    <col min="9" max="9" width="3.5" style="86" customWidth="1"/>
    <col min="10" max="10" width="10" style="86" customWidth="1"/>
    <col min="11" max="11" width="10.83203125" style="86" customWidth="1"/>
    <col min="12" max="12" width="8.83203125" style="86" customWidth="1"/>
    <col min="13" max="13" width="2.16015625" style="86" customWidth="1"/>
    <col min="14" max="14" width="12" style="86" customWidth="1"/>
    <col min="15" max="15" width="10.33203125" style="86" customWidth="1"/>
    <col min="16" max="16" width="8.83203125" style="86" customWidth="1"/>
    <col min="17" max="16384" width="8.83203125" style="86" customWidth="1"/>
  </cols>
  <sheetData>
    <row r="1" spans="1:11" ht="12.75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6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51" t="s">
        <v>0</v>
      </c>
    </row>
    <row r="4" spans="1:16" ht="26.25" customHeight="1">
      <c r="A4" s="88"/>
      <c r="B4" s="198" t="s">
        <v>58</v>
      </c>
      <c r="C4" s="198"/>
      <c r="D4" s="198"/>
      <c r="E4" s="89"/>
      <c r="F4" s="198" t="s">
        <v>59</v>
      </c>
      <c r="G4" s="198"/>
      <c r="H4" s="198"/>
      <c r="I4" s="88"/>
      <c r="J4" s="198" t="s">
        <v>60</v>
      </c>
      <c r="K4" s="198"/>
      <c r="L4" s="198"/>
      <c r="M4" s="89"/>
      <c r="N4" s="198" t="s">
        <v>3</v>
      </c>
      <c r="O4" s="198"/>
      <c r="P4" s="198"/>
    </row>
    <row r="5" spans="1:16" ht="12.75">
      <c r="A5" s="90"/>
      <c r="B5" s="91">
        <v>2011</v>
      </c>
      <c r="C5" s="91">
        <v>2012</v>
      </c>
      <c r="D5" s="92" t="s">
        <v>4</v>
      </c>
      <c r="E5" s="93"/>
      <c r="F5" s="91">
        <v>2011</v>
      </c>
      <c r="G5" s="91">
        <v>2012</v>
      </c>
      <c r="H5" s="92" t="s">
        <v>4</v>
      </c>
      <c r="I5" s="93"/>
      <c r="J5" s="91">
        <v>2011</v>
      </c>
      <c r="K5" s="91">
        <v>2012</v>
      </c>
      <c r="L5" s="92" t="s">
        <v>4</v>
      </c>
      <c r="M5" s="93"/>
      <c r="N5" s="91">
        <v>2011</v>
      </c>
      <c r="O5" s="91">
        <v>2012</v>
      </c>
      <c r="P5" s="92" t="s">
        <v>4</v>
      </c>
    </row>
    <row r="6" spans="1:16" ht="18" customHeight="1">
      <c r="A6" s="88"/>
      <c r="D6" s="89"/>
      <c r="E6" s="88"/>
      <c r="H6" s="89"/>
      <c r="I6" s="88"/>
      <c r="L6" s="89"/>
      <c r="M6" s="88"/>
      <c r="P6" s="89"/>
    </row>
    <row r="7" spans="1:16" ht="12.75">
      <c r="A7" s="88" t="s">
        <v>5</v>
      </c>
      <c r="B7" s="94">
        <v>2436</v>
      </c>
      <c r="C7" s="94">
        <v>2231</v>
      </c>
      <c r="D7" s="95">
        <v>-8.41543513957307</v>
      </c>
      <c r="E7" s="88"/>
      <c r="F7" s="94">
        <v>1702</v>
      </c>
      <c r="G7" s="94">
        <v>1689</v>
      </c>
      <c r="H7" s="95">
        <v>-0.763807285546416</v>
      </c>
      <c r="I7" s="88"/>
      <c r="J7" s="94">
        <v>704</v>
      </c>
      <c r="K7" s="94">
        <v>699</v>
      </c>
      <c r="L7" s="95">
        <v>-0.7102272727272727</v>
      </c>
      <c r="M7" s="88"/>
      <c r="N7" s="94">
        <v>4844</v>
      </c>
      <c r="O7" s="94">
        <v>4618</v>
      </c>
      <c r="P7" s="95">
        <v>-4.7</v>
      </c>
    </row>
    <row r="8" spans="1:16" ht="12.75">
      <c r="A8" s="88" t="s">
        <v>6</v>
      </c>
      <c r="B8" s="94">
        <v>2245</v>
      </c>
      <c r="C8" s="94">
        <v>1916</v>
      </c>
      <c r="D8" s="95">
        <v>-14.65478841870824</v>
      </c>
      <c r="E8" s="88"/>
      <c r="F8" s="94">
        <v>1734</v>
      </c>
      <c r="G8" s="94">
        <v>1738</v>
      </c>
      <c r="H8" s="95">
        <v>0.2306805074971165</v>
      </c>
      <c r="I8" s="88"/>
      <c r="J8" s="94">
        <v>916</v>
      </c>
      <c r="K8" s="94">
        <v>901</v>
      </c>
      <c r="L8" s="95">
        <v>-1.6375545851528384</v>
      </c>
      <c r="M8" s="88"/>
      <c r="N8" s="94">
        <v>4894</v>
      </c>
      <c r="O8" s="94">
        <v>4555</v>
      </c>
      <c r="P8" s="95">
        <v>-6.926849203105843</v>
      </c>
    </row>
    <row r="9" spans="1:16" ht="12.75">
      <c r="A9" s="88" t="s">
        <v>7</v>
      </c>
      <c r="B9" s="94">
        <v>2014</v>
      </c>
      <c r="C9" s="94">
        <v>1578</v>
      </c>
      <c r="D9" s="95">
        <v>-21.648460774577956</v>
      </c>
      <c r="E9" s="88"/>
      <c r="F9" s="94">
        <v>721</v>
      </c>
      <c r="G9" s="94">
        <v>900</v>
      </c>
      <c r="H9" s="95">
        <v>24.826629680998614</v>
      </c>
      <c r="I9" s="88"/>
      <c r="J9" s="94">
        <v>727</v>
      </c>
      <c r="K9" s="94">
        <v>683</v>
      </c>
      <c r="L9" s="95">
        <v>-6.052269601100413</v>
      </c>
      <c r="M9" s="88"/>
      <c r="N9" s="94">
        <v>3462</v>
      </c>
      <c r="O9" s="94">
        <v>3161</v>
      </c>
      <c r="P9" s="95">
        <v>-8.694396302715193</v>
      </c>
    </row>
    <row r="10" spans="1:16" ht="12.75">
      <c r="A10" s="88" t="s">
        <v>8</v>
      </c>
      <c r="B10" s="94">
        <v>1255</v>
      </c>
      <c r="C10" s="94">
        <v>1113</v>
      </c>
      <c r="D10" s="95">
        <v>-11.314741035856574</v>
      </c>
      <c r="E10" s="88"/>
      <c r="F10" s="94">
        <v>1089</v>
      </c>
      <c r="G10" s="94">
        <v>1080</v>
      </c>
      <c r="H10" s="95">
        <v>-0.8264462809917356</v>
      </c>
      <c r="I10" s="88"/>
      <c r="J10" s="94">
        <v>562</v>
      </c>
      <c r="K10" s="94">
        <v>497</v>
      </c>
      <c r="L10" s="95">
        <v>-11.565836298932384</v>
      </c>
      <c r="M10" s="88"/>
      <c r="N10" s="94">
        <v>2906</v>
      </c>
      <c r="O10" s="94">
        <v>2690</v>
      </c>
      <c r="P10" s="95">
        <v>-7.43289745354439</v>
      </c>
    </row>
    <row r="11" spans="1:16" ht="12.75">
      <c r="A11" s="88"/>
      <c r="B11" s="94"/>
      <c r="C11" s="94"/>
      <c r="D11" s="96"/>
      <c r="E11" s="88"/>
      <c r="F11" s="94"/>
      <c r="G11" s="94"/>
      <c r="H11" s="96"/>
      <c r="I11" s="88"/>
      <c r="J11" s="94"/>
      <c r="K11" s="94"/>
      <c r="L11" s="96"/>
      <c r="M11" s="88"/>
      <c r="N11" s="94"/>
      <c r="O11" s="94"/>
      <c r="P11" s="96"/>
    </row>
    <row r="12" spans="1:16" s="101" customFormat="1" ht="12.75">
      <c r="A12" s="97" t="s">
        <v>2</v>
      </c>
      <c r="B12" s="98">
        <v>7950</v>
      </c>
      <c r="C12" s="98">
        <v>6838</v>
      </c>
      <c r="D12" s="99">
        <v>-13.9874213836478</v>
      </c>
      <c r="E12" s="97"/>
      <c r="F12" s="98">
        <v>5247</v>
      </c>
      <c r="G12" s="98">
        <v>5407</v>
      </c>
      <c r="H12" s="99">
        <v>3.0493615399275775</v>
      </c>
      <c r="I12" s="97"/>
      <c r="J12" s="98">
        <v>2910</v>
      </c>
      <c r="K12" s="98">
        <v>2779</v>
      </c>
      <c r="L12" s="99">
        <v>-4.501718213058419</v>
      </c>
      <c r="M12" s="97"/>
      <c r="N12" s="100">
        <v>16106</v>
      </c>
      <c r="O12" s="98">
        <v>15025</v>
      </c>
      <c r="P12" s="99">
        <v>-6.711784428163417</v>
      </c>
    </row>
    <row r="13" spans="1:16" ht="12.75">
      <c r="A13" s="102"/>
      <c r="B13" s="103"/>
      <c r="C13" s="103"/>
      <c r="D13" s="104"/>
      <c r="E13" s="102"/>
      <c r="F13" s="103"/>
      <c r="G13" s="103"/>
      <c r="H13" s="104"/>
      <c r="I13" s="102"/>
      <c r="J13" s="103"/>
      <c r="K13" s="103"/>
      <c r="L13" s="104"/>
      <c r="M13" s="93"/>
      <c r="N13" s="103"/>
      <c r="O13" s="103"/>
      <c r="P13" s="104"/>
    </row>
    <row r="14" spans="1:16" ht="12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9" ht="12.75">
      <c r="A15" s="199" t="s">
        <v>9</v>
      </c>
      <c r="B15" s="199"/>
      <c r="C15" s="199"/>
      <c r="D15" s="199"/>
      <c r="E15" s="199"/>
      <c r="F15" s="199"/>
      <c r="G15" s="199"/>
      <c r="H15" s="199"/>
      <c r="I15" s="199"/>
    </row>
  </sheetData>
  <sheetProtection/>
  <mergeCells count="6">
    <mergeCell ref="N4:P4"/>
    <mergeCell ref="A15:I15"/>
    <mergeCell ref="A1:K1"/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7.5" style="4" customWidth="1"/>
    <col min="2" max="2" width="14.66015625" style="4" customWidth="1"/>
    <col min="3" max="3" width="4.83203125" style="4" customWidth="1"/>
    <col min="4" max="4" width="13.33203125" style="4" customWidth="1"/>
    <col min="5" max="5" width="13.5" style="4" customWidth="1"/>
    <col min="6" max="6" width="5.66015625" style="4" customWidth="1"/>
    <col min="7" max="13" width="13.33203125" style="4" customWidth="1"/>
    <col min="14" max="16384" width="9.33203125" style="4" customWidth="1"/>
  </cols>
  <sheetData>
    <row r="1" ht="12.75">
      <c r="A1" s="50" t="s">
        <v>120</v>
      </c>
    </row>
    <row r="2" ht="12.75">
      <c r="A2" s="50"/>
    </row>
    <row r="3" spans="2:8" ht="13.5" customHeight="1">
      <c r="B3" s="50"/>
      <c r="C3" s="50"/>
      <c r="H3" s="51" t="s">
        <v>0</v>
      </c>
    </row>
    <row r="4" spans="1:8" ht="19.5" customHeight="1">
      <c r="A4" s="52"/>
      <c r="B4" s="52"/>
      <c r="C4" s="52"/>
      <c r="D4" s="189" t="s">
        <v>55</v>
      </c>
      <c r="E4" s="189"/>
      <c r="F4" s="53"/>
      <c r="G4" s="189" t="s">
        <v>57</v>
      </c>
      <c r="H4" s="189"/>
    </row>
    <row r="5" spans="1:8" ht="25.5" customHeight="1">
      <c r="A5" s="55"/>
      <c r="B5" s="76" t="s">
        <v>67</v>
      </c>
      <c r="C5" s="76"/>
      <c r="D5" s="56"/>
      <c r="E5" s="57" t="s">
        <v>56</v>
      </c>
      <c r="F5" s="57"/>
      <c r="G5" s="56" t="s">
        <v>68</v>
      </c>
      <c r="H5" s="56" t="s">
        <v>61</v>
      </c>
    </row>
    <row r="6" spans="1:8" ht="12.75">
      <c r="A6" s="77">
        <v>2007</v>
      </c>
      <c r="B6" s="42">
        <v>11897</v>
      </c>
      <c r="C6" s="42"/>
      <c r="D6" s="42">
        <v>11193</v>
      </c>
      <c r="E6" s="78">
        <v>-4</v>
      </c>
      <c r="F6" s="58"/>
      <c r="G6" s="79">
        <v>3.5</v>
      </c>
      <c r="H6" s="79">
        <v>41.9</v>
      </c>
    </row>
    <row r="7" spans="1:8" ht="12.75">
      <c r="A7" s="77">
        <v>2008</v>
      </c>
      <c r="B7" s="42">
        <v>11841</v>
      </c>
      <c r="C7" s="42"/>
      <c r="D7" s="42">
        <v>10779</v>
      </c>
      <c r="E7" s="80">
        <v>-3.6987402841061376</v>
      </c>
      <c r="F7" s="58"/>
      <c r="G7" s="79">
        <v>3.5</v>
      </c>
      <c r="H7" s="79">
        <v>39.8</v>
      </c>
    </row>
    <row r="8" spans="1:8" ht="12.75">
      <c r="A8" s="77">
        <v>2009</v>
      </c>
      <c r="B8" s="42">
        <v>10353</v>
      </c>
      <c r="C8" s="42"/>
      <c r="D8" s="42">
        <v>9159</v>
      </c>
      <c r="E8" s="80">
        <v>-15.029223490119678</v>
      </c>
      <c r="F8" s="58"/>
      <c r="G8" s="46">
        <v>3.4</v>
      </c>
      <c r="H8" s="79">
        <v>34.7</v>
      </c>
    </row>
    <row r="9" spans="1:8" ht="12.75">
      <c r="A9" s="77">
        <v>2010</v>
      </c>
      <c r="B9" s="42">
        <v>11060</v>
      </c>
      <c r="C9" s="42"/>
      <c r="D9" s="42">
        <v>9685.8</v>
      </c>
      <c r="E9" s="80">
        <v>5.751719620045848</v>
      </c>
      <c r="F9" s="58"/>
      <c r="G9" s="46">
        <v>3.6</v>
      </c>
      <c r="H9" s="79">
        <v>36.7</v>
      </c>
    </row>
    <row r="10" spans="1:8" ht="12.75">
      <c r="A10" s="77">
        <v>2011</v>
      </c>
      <c r="B10" s="42">
        <v>11325</v>
      </c>
      <c r="C10" s="42"/>
      <c r="D10" s="42">
        <v>9590</v>
      </c>
      <c r="E10" s="80">
        <v>-0.9890767928307345</v>
      </c>
      <c r="F10" s="58"/>
      <c r="G10" s="46">
        <v>3.6</v>
      </c>
      <c r="H10" s="79">
        <v>36.3</v>
      </c>
    </row>
    <row r="11" spans="1:8" ht="12.75">
      <c r="A11" s="11">
        <v>2012</v>
      </c>
      <c r="B11" s="62">
        <v>10353</v>
      </c>
      <c r="C11" s="62"/>
      <c r="D11" s="62">
        <v>8667.9</v>
      </c>
      <c r="E11" s="81">
        <v>-9.615224191866531</v>
      </c>
      <c r="F11" s="63"/>
      <c r="G11" s="82">
        <v>3.5</v>
      </c>
      <c r="H11" s="83">
        <v>34.4</v>
      </c>
    </row>
    <row r="12" spans="2:12" ht="12.75">
      <c r="B12" s="64"/>
      <c r="C12" s="64"/>
      <c r="D12" s="64"/>
      <c r="E12" s="64"/>
      <c r="F12" s="64"/>
      <c r="G12" s="84"/>
      <c r="H12" s="84"/>
      <c r="I12" s="64"/>
      <c r="J12" s="64"/>
      <c r="K12" s="64"/>
      <c r="L12" s="64"/>
    </row>
    <row r="13" ht="12.75">
      <c r="A13" s="64" t="s">
        <v>119</v>
      </c>
    </row>
  </sheetData>
  <sheetProtection/>
  <mergeCells count="2">
    <mergeCell ref="D4:E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9.16015625" style="4" customWidth="1"/>
    <col min="2" max="2" width="13.33203125" style="4" customWidth="1"/>
    <col min="3" max="3" width="9.83203125" style="4" customWidth="1"/>
    <col min="4" max="4" width="9" style="4" customWidth="1"/>
    <col min="5" max="5" width="4.5" style="4" customWidth="1"/>
    <col min="6" max="6" width="14.16015625" style="4" customWidth="1"/>
    <col min="7" max="7" width="10" style="4" customWidth="1"/>
    <col min="8" max="8" width="9.5" style="4" customWidth="1"/>
    <col min="9" max="9" width="4.5" style="4" customWidth="1"/>
    <col min="10" max="10" width="12.5" style="4" customWidth="1"/>
    <col min="11" max="11" width="10.83203125" style="4" customWidth="1"/>
    <col min="12" max="12" width="9.83203125" style="4" customWidth="1"/>
    <col min="13" max="14" width="9.5" style="4" bestFit="1" customWidth="1"/>
    <col min="15" max="16384" width="9.33203125" style="4" customWidth="1"/>
  </cols>
  <sheetData>
    <row r="1" ht="12.75">
      <c r="A1" s="50" t="s">
        <v>121</v>
      </c>
    </row>
    <row r="2" ht="12.75">
      <c r="A2" s="50"/>
    </row>
    <row r="3" ht="13.5" customHeight="1">
      <c r="L3" s="51" t="s">
        <v>0</v>
      </c>
    </row>
    <row r="4" spans="1:12" ht="12.75" customHeight="1">
      <c r="A4" s="52"/>
      <c r="B4" s="189" t="s">
        <v>62</v>
      </c>
      <c r="C4" s="189"/>
      <c r="D4" s="189"/>
      <c r="E4" s="53"/>
      <c r="F4" s="189" t="s">
        <v>64</v>
      </c>
      <c r="G4" s="189"/>
      <c r="H4" s="189"/>
      <c r="I4" s="53"/>
      <c r="J4" s="189" t="s">
        <v>65</v>
      </c>
      <c r="K4" s="189"/>
      <c r="L4" s="189"/>
    </row>
    <row r="5" spans="1:12" ht="33.75" customHeight="1">
      <c r="A5" s="55"/>
      <c r="B5" s="56" t="s">
        <v>66</v>
      </c>
      <c r="C5" s="57" t="s">
        <v>127</v>
      </c>
      <c r="D5" s="57" t="s">
        <v>63</v>
      </c>
      <c r="E5" s="57"/>
      <c r="F5" s="56" t="s">
        <v>66</v>
      </c>
      <c r="G5" s="57" t="s">
        <v>127</v>
      </c>
      <c r="H5" s="57" t="s">
        <v>63</v>
      </c>
      <c r="I5" s="57"/>
      <c r="J5" s="56" t="s">
        <v>66</v>
      </c>
      <c r="K5" s="57" t="s">
        <v>127</v>
      </c>
      <c r="L5" s="57" t="s">
        <v>63</v>
      </c>
    </row>
    <row r="6" spans="1:12" ht="9.75" customHeight="1">
      <c r="A6" s="50"/>
      <c r="B6" s="65"/>
      <c r="C6" s="66"/>
      <c r="D6" s="66"/>
      <c r="E6" s="67"/>
      <c r="F6" s="65"/>
      <c r="G6" s="67"/>
      <c r="H6" s="67"/>
      <c r="I6" s="67"/>
      <c r="J6" s="65"/>
      <c r="K6" s="67"/>
      <c r="L6" s="67"/>
    </row>
    <row r="7" spans="1:12" ht="12.75">
      <c r="A7" s="4" t="s">
        <v>23</v>
      </c>
      <c r="B7" s="42">
        <v>8667.9</v>
      </c>
      <c r="C7" s="46">
        <v>3.5</v>
      </c>
      <c r="D7" s="46">
        <v>-9.6</v>
      </c>
      <c r="E7" s="58"/>
      <c r="F7" s="42">
        <v>196589</v>
      </c>
      <c r="G7" s="46">
        <v>3.9</v>
      </c>
      <c r="H7" s="46">
        <v>-1.9</v>
      </c>
      <c r="I7" s="58"/>
      <c r="J7" s="42">
        <v>12164</v>
      </c>
      <c r="K7" s="47">
        <v>5</v>
      </c>
      <c r="L7" s="46">
        <v>-0.6</v>
      </c>
    </row>
    <row r="8" spans="1:12" ht="12.75">
      <c r="A8" s="4" t="s">
        <v>69</v>
      </c>
      <c r="B8" s="42">
        <v>63477</v>
      </c>
      <c r="C8" s="47">
        <v>26</v>
      </c>
      <c r="D8" s="46">
        <v>-9.8</v>
      </c>
      <c r="E8" s="58"/>
      <c r="F8" s="42">
        <v>803411</v>
      </c>
      <c r="G8" s="46">
        <v>16.1</v>
      </c>
      <c r="H8" s="46">
        <v>-1.5</v>
      </c>
      <c r="I8" s="58"/>
      <c r="J8" s="42">
        <v>75683</v>
      </c>
      <c r="K8" s="46">
        <v>31.2</v>
      </c>
      <c r="L8" s="46">
        <v>-0.4</v>
      </c>
    </row>
    <row r="9" spans="1:12" ht="12.75">
      <c r="A9" s="4" t="s">
        <v>70</v>
      </c>
      <c r="B9" s="42">
        <v>172336</v>
      </c>
      <c r="C9" s="46">
        <v>70.5</v>
      </c>
      <c r="D9" s="46">
        <v>-7.2</v>
      </c>
      <c r="E9" s="58"/>
      <c r="F9" s="42">
        <v>3987960</v>
      </c>
      <c r="G9" s="46">
        <v>79.9</v>
      </c>
      <c r="H9" s="46">
        <v>0.5</v>
      </c>
      <c r="I9" s="58"/>
      <c r="J9" s="42">
        <v>154737</v>
      </c>
      <c r="K9" s="46">
        <v>63.8</v>
      </c>
      <c r="L9" s="46">
        <v>0.8</v>
      </c>
    </row>
    <row r="10" spans="2:12" ht="12.75">
      <c r="B10" s="42"/>
      <c r="C10" s="61"/>
      <c r="D10" s="46"/>
      <c r="E10" s="58"/>
      <c r="F10" s="42"/>
      <c r="G10" s="68"/>
      <c r="H10" s="46"/>
      <c r="I10" s="58"/>
      <c r="J10" s="42"/>
      <c r="K10" s="68"/>
      <c r="L10" s="46"/>
    </row>
    <row r="11" spans="1:12" ht="12.75">
      <c r="A11" s="69" t="s">
        <v>76</v>
      </c>
      <c r="B11" s="70">
        <v>244485</v>
      </c>
      <c r="C11" s="45">
        <v>100</v>
      </c>
      <c r="D11" s="45">
        <v>-8</v>
      </c>
      <c r="E11" s="71"/>
      <c r="F11" s="70">
        <v>4988317</v>
      </c>
      <c r="G11" s="45">
        <v>100</v>
      </c>
      <c r="H11" s="44">
        <v>0.1</v>
      </c>
      <c r="I11" s="71"/>
      <c r="J11" s="70">
        <v>242546</v>
      </c>
      <c r="K11" s="45">
        <v>100</v>
      </c>
      <c r="L11" s="44">
        <v>0.3</v>
      </c>
    </row>
    <row r="12" spans="1:12" ht="9" customHeight="1">
      <c r="A12" s="38"/>
      <c r="B12" s="62"/>
      <c r="C12" s="63"/>
      <c r="D12" s="63"/>
      <c r="E12" s="63"/>
      <c r="F12" s="62"/>
      <c r="G12" s="72"/>
      <c r="H12" s="72"/>
      <c r="I12" s="63"/>
      <c r="J12" s="62"/>
      <c r="K12" s="72"/>
      <c r="L12" s="72"/>
    </row>
    <row r="13" spans="1:12" ht="19.5" customHeight="1">
      <c r="A13" s="73" t="s">
        <v>134</v>
      </c>
      <c r="B13" s="74"/>
      <c r="C13" s="75"/>
      <c r="D13" s="75"/>
      <c r="E13" s="75"/>
      <c r="F13" s="74"/>
      <c r="G13" s="75"/>
      <c r="H13" s="75"/>
      <c r="I13" s="75"/>
      <c r="J13" s="74"/>
      <c r="K13" s="75"/>
      <c r="L13" s="75"/>
    </row>
    <row r="14" spans="1:11" ht="12.75">
      <c r="A14" s="64" t="s">
        <v>119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ht="12.75">
      <c r="K15" s="49"/>
    </row>
    <row r="16" ht="12.75">
      <c r="C16" s="49"/>
    </row>
    <row r="19" spans="3:4" ht="12.75">
      <c r="C19" s="49"/>
      <c r="D19" s="49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4.5" style="4" customWidth="1"/>
    <col min="2" max="2" width="13.33203125" style="4" customWidth="1"/>
    <col min="3" max="3" width="8" style="4" customWidth="1"/>
    <col min="4" max="4" width="10.83203125" style="4" customWidth="1"/>
    <col min="5" max="5" width="2.66015625" style="4" customWidth="1"/>
    <col min="6" max="6" width="13.33203125" style="4" customWidth="1"/>
    <col min="7" max="7" width="8.83203125" style="4" customWidth="1"/>
    <col min="8" max="8" width="10.83203125" style="4" customWidth="1"/>
    <col min="9" max="9" width="3.33203125" style="4" customWidth="1"/>
    <col min="10" max="11" width="13.33203125" style="4" customWidth="1"/>
    <col min="12" max="12" width="10.83203125" style="4" customWidth="1"/>
    <col min="13" max="13" width="3.66015625" style="4" customWidth="1"/>
    <col min="14" max="14" width="12.66015625" style="4" customWidth="1"/>
    <col min="15" max="15" width="9.66015625" style="4" customWidth="1"/>
    <col min="16" max="16" width="10.83203125" style="4" customWidth="1"/>
    <col min="17" max="17" width="3.83203125" style="4" customWidth="1"/>
    <col min="18" max="18" width="13" style="4" customWidth="1"/>
    <col min="19" max="16384" width="9.33203125" style="4" customWidth="1"/>
  </cols>
  <sheetData>
    <row r="1" ht="12.75">
      <c r="A1" s="50" t="s">
        <v>122</v>
      </c>
    </row>
    <row r="2" spans="17:18" ht="13.5" customHeight="1">
      <c r="Q2" s="38"/>
      <c r="R2" s="51" t="s">
        <v>0</v>
      </c>
    </row>
    <row r="3" spans="1:18" ht="14.25" customHeight="1">
      <c r="A3" s="52"/>
      <c r="B3" s="189" t="s">
        <v>71</v>
      </c>
      <c r="C3" s="189"/>
      <c r="D3" s="189"/>
      <c r="E3" s="53"/>
      <c r="F3" s="189" t="s">
        <v>72</v>
      </c>
      <c r="G3" s="189"/>
      <c r="H3" s="189"/>
      <c r="I3" s="53"/>
      <c r="J3" s="189" t="s">
        <v>73</v>
      </c>
      <c r="K3" s="189"/>
      <c r="L3" s="9"/>
      <c r="M3" s="53"/>
      <c r="N3" s="189" t="s">
        <v>75</v>
      </c>
      <c r="O3" s="189"/>
      <c r="P3" s="189"/>
      <c r="Q3" s="54"/>
      <c r="R3" s="201" t="s">
        <v>74</v>
      </c>
    </row>
    <row r="4" spans="1:18" ht="44.25" customHeight="1">
      <c r="A4" s="55"/>
      <c r="B4" s="56" t="s">
        <v>66</v>
      </c>
      <c r="C4" s="57" t="s">
        <v>77</v>
      </c>
      <c r="D4" s="57" t="s">
        <v>127</v>
      </c>
      <c r="E4" s="57"/>
      <c r="F4" s="56" t="s">
        <v>66</v>
      </c>
      <c r="G4" s="57" t="s">
        <v>77</v>
      </c>
      <c r="H4" s="57" t="s">
        <v>127</v>
      </c>
      <c r="I4" s="57"/>
      <c r="J4" s="56" t="s">
        <v>66</v>
      </c>
      <c r="K4" s="57" t="s">
        <v>77</v>
      </c>
      <c r="L4" s="57" t="s">
        <v>127</v>
      </c>
      <c r="M4" s="57"/>
      <c r="N4" s="56" t="s">
        <v>66</v>
      </c>
      <c r="O4" s="57" t="s">
        <v>77</v>
      </c>
      <c r="P4" s="57" t="s">
        <v>127</v>
      </c>
      <c r="Q4" s="38"/>
      <c r="R4" s="202"/>
    </row>
    <row r="5" spans="1:18" ht="13.5" customHeight="1">
      <c r="A5" s="50"/>
      <c r="B5" s="65"/>
      <c r="C5" s="67"/>
      <c r="D5" s="67"/>
      <c r="E5" s="67"/>
      <c r="F5" s="65"/>
      <c r="G5" s="67"/>
      <c r="H5" s="67"/>
      <c r="I5" s="67"/>
      <c r="J5" s="65"/>
      <c r="K5" s="67"/>
      <c r="L5" s="67"/>
      <c r="M5" s="67"/>
      <c r="N5" s="65"/>
      <c r="O5" s="67"/>
      <c r="P5" s="67"/>
      <c r="Q5" s="54"/>
      <c r="R5" s="188"/>
    </row>
    <row r="6" spans="1:18" ht="12.75" customHeight="1">
      <c r="A6" s="50"/>
      <c r="B6" s="203" t="s">
        <v>67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2:18" ht="12.75">
      <c r="B7" s="42"/>
      <c r="C7" s="42"/>
      <c r="D7" s="58"/>
      <c r="E7" s="58"/>
      <c r="F7" s="42"/>
      <c r="G7" s="42"/>
      <c r="H7" s="58"/>
      <c r="I7" s="58"/>
      <c r="J7" s="42"/>
      <c r="K7" s="42"/>
      <c r="L7" s="58"/>
      <c r="M7" s="58"/>
      <c r="N7" s="42"/>
      <c r="O7" s="42"/>
      <c r="P7" s="58"/>
      <c r="R7" s="42"/>
    </row>
    <row r="8" spans="1:19" ht="12.75">
      <c r="A8" s="4">
        <v>2007</v>
      </c>
      <c r="B8" s="42">
        <v>397</v>
      </c>
      <c r="C8" s="46">
        <v>1.3</v>
      </c>
      <c r="D8" s="46">
        <v>3.3</v>
      </c>
      <c r="E8" s="58"/>
      <c r="F8" s="42">
        <v>607</v>
      </c>
      <c r="G8" s="46">
        <v>-7.6</v>
      </c>
      <c r="H8" s="46">
        <v>5.1</v>
      </c>
      <c r="I8" s="58"/>
      <c r="J8" s="42">
        <v>4795</v>
      </c>
      <c r="K8" s="46">
        <v>-4.5</v>
      </c>
      <c r="L8" s="46">
        <v>40.3</v>
      </c>
      <c r="M8" s="46"/>
      <c r="N8" s="42">
        <v>6081</v>
      </c>
      <c r="O8" s="47">
        <v>2.1</v>
      </c>
      <c r="P8" s="47">
        <v>51.1</v>
      </c>
      <c r="R8" s="42">
        <v>11897</v>
      </c>
      <c r="S8" s="59"/>
    </row>
    <row r="9" spans="1:18" ht="12.75">
      <c r="A9" s="4">
        <v>2008</v>
      </c>
      <c r="B9" s="42">
        <v>399</v>
      </c>
      <c r="C9" s="46">
        <v>0.5</v>
      </c>
      <c r="D9" s="46">
        <v>3.4</v>
      </c>
      <c r="E9" s="58"/>
      <c r="F9" s="42">
        <v>544</v>
      </c>
      <c r="G9" s="46">
        <v>-10.4</v>
      </c>
      <c r="H9" s="46">
        <v>4.6</v>
      </c>
      <c r="I9" s="58"/>
      <c r="J9" s="42">
        <v>4778</v>
      </c>
      <c r="K9" s="46">
        <v>-0.4</v>
      </c>
      <c r="L9" s="46">
        <v>40.4</v>
      </c>
      <c r="M9" s="46"/>
      <c r="N9" s="42">
        <v>6104</v>
      </c>
      <c r="O9" s="47">
        <v>0.4</v>
      </c>
      <c r="P9" s="47">
        <v>51.5</v>
      </c>
      <c r="R9" s="42">
        <v>11841</v>
      </c>
    </row>
    <row r="10" spans="1:18" ht="12.75">
      <c r="A10" s="4">
        <v>2009</v>
      </c>
      <c r="B10" s="42">
        <v>332</v>
      </c>
      <c r="C10" s="46">
        <v>-16.8</v>
      </c>
      <c r="D10" s="46">
        <v>3.2</v>
      </c>
      <c r="E10" s="58"/>
      <c r="F10" s="42">
        <v>574</v>
      </c>
      <c r="G10" s="46">
        <v>5.5</v>
      </c>
      <c r="H10" s="46">
        <v>5.5</v>
      </c>
      <c r="I10" s="58"/>
      <c r="J10" s="42">
        <v>3918</v>
      </c>
      <c r="K10" s="47">
        <v>-18</v>
      </c>
      <c r="L10" s="46">
        <v>37.8</v>
      </c>
      <c r="M10" s="46"/>
      <c r="N10" s="42">
        <v>5513</v>
      </c>
      <c r="O10" s="47">
        <v>-9.7</v>
      </c>
      <c r="P10" s="47">
        <v>53.3</v>
      </c>
      <c r="R10" s="42">
        <v>10353</v>
      </c>
    </row>
    <row r="11" spans="1:18" ht="12.75">
      <c r="A11" s="4">
        <v>2010</v>
      </c>
      <c r="B11" s="42">
        <v>338</v>
      </c>
      <c r="C11" s="46">
        <v>1.8</v>
      </c>
      <c r="D11" s="46">
        <v>3.1</v>
      </c>
      <c r="E11" s="58"/>
      <c r="F11" s="42">
        <v>600</v>
      </c>
      <c r="G11" s="46">
        <v>4.5</v>
      </c>
      <c r="H11" s="46">
        <v>5.4</v>
      </c>
      <c r="I11" s="58"/>
      <c r="J11" s="42">
        <v>3819</v>
      </c>
      <c r="K11" s="46">
        <v>-2.5</v>
      </c>
      <c r="L11" s="46">
        <v>34.5</v>
      </c>
      <c r="M11" s="46"/>
      <c r="N11" s="42">
        <v>6286</v>
      </c>
      <c r="O11" s="47">
        <v>14</v>
      </c>
      <c r="P11" s="47">
        <v>56.8</v>
      </c>
      <c r="R11" s="42">
        <v>11060</v>
      </c>
    </row>
    <row r="12" spans="2:16" ht="12.75">
      <c r="B12" s="42"/>
      <c r="C12" s="42"/>
      <c r="D12" s="58"/>
      <c r="E12" s="58"/>
      <c r="F12" s="42"/>
      <c r="G12" s="60"/>
      <c r="H12" s="61"/>
      <c r="I12" s="58"/>
      <c r="J12" s="42"/>
      <c r="K12" s="60"/>
      <c r="L12" s="61"/>
      <c r="M12" s="61"/>
      <c r="N12" s="42"/>
      <c r="O12" s="42"/>
      <c r="P12" s="58"/>
    </row>
    <row r="13" spans="2:18" ht="24" customHeight="1">
      <c r="B13" s="200" t="s">
        <v>78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ht="12.75">
      <c r="A14" s="4">
        <v>2007</v>
      </c>
      <c r="B14" s="42">
        <v>386</v>
      </c>
      <c r="C14" s="47">
        <v>0</v>
      </c>
      <c r="D14" s="46">
        <v>3.4</v>
      </c>
      <c r="E14" s="58"/>
      <c r="F14" s="42">
        <v>594</v>
      </c>
      <c r="G14" s="46">
        <v>-5.4</v>
      </c>
      <c r="H14" s="46">
        <v>5.3</v>
      </c>
      <c r="I14" s="58"/>
      <c r="J14" s="42">
        <v>4476</v>
      </c>
      <c r="K14" s="47">
        <v>-7.8</v>
      </c>
      <c r="L14" s="47">
        <v>40</v>
      </c>
      <c r="M14" s="47"/>
      <c r="N14" s="42">
        <v>5721</v>
      </c>
      <c r="O14" s="47">
        <v>-1</v>
      </c>
      <c r="P14" s="47">
        <v>51.1</v>
      </c>
      <c r="R14" s="42">
        <v>11193</v>
      </c>
    </row>
    <row r="15" spans="1:18" ht="12.75">
      <c r="A15" s="4">
        <v>2008</v>
      </c>
      <c r="B15" s="42">
        <v>378</v>
      </c>
      <c r="C15" s="47">
        <v>-2.1</v>
      </c>
      <c r="D15" s="46">
        <v>3.5</v>
      </c>
      <c r="E15" s="58"/>
      <c r="F15" s="42">
        <v>508</v>
      </c>
      <c r="G15" s="46">
        <v>-14.5</v>
      </c>
      <c r="H15" s="46">
        <v>4.7</v>
      </c>
      <c r="I15" s="58"/>
      <c r="J15" s="42">
        <v>4303</v>
      </c>
      <c r="K15" s="47">
        <v>-3.9</v>
      </c>
      <c r="L15" s="47">
        <v>39.9</v>
      </c>
      <c r="M15" s="47"/>
      <c r="N15" s="42">
        <v>5572</v>
      </c>
      <c r="O15" s="47">
        <v>-2.6</v>
      </c>
      <c r="P15" s="47">
        <v>51.7</v>
      </c>
      <c r="R15" s="42">
        <v>10779</v>
      </c>
    </row>
    <row r="16" spans="1:18" ht="12.75">
      <c r="A16" s="4">
        <v>2009</v>
      </c>
      <c r="B16" s="42">
        <v>311</v>
      </c>
      <c r="C16" s="47">
        <v>-17.7</v>
      </c>
      <c r="D16" s="46">
        <v>3.4</v>
      </c>
      <c r="E16" s="58"/>
      <c r="F16" s="42">
        <v>524</v>
      </c>
      <c r="G16" s="46">
        <v>3.1</v>
      </c>
      <c r="H16" s="46">
        <v>5.7</v>
      </c>
      <c r="I16" s="58"/>
      <c r="J16" s="42">
        <v>3484</v>
      </c>
      <c r="K16" s="47">
        <v>-19</v>
      </c>
      <c r="L16" s="47">
        <v>38</v>
      </c>
      <c r="M16" s="47"/>
      <c r="N16" s="42">
        <v>4827</v>
      </c>
      <c r="O16" s="47">
        <v>-13.4</v>
      </c>
      <c r="P16" s="47">
        <v>52.7</v>
      </c>
      <c r="R16" s="42">
        <v>9159</v>
      </c>
    </row>
    <row r="17" spans="1:18" ht="12.75">
      <c r="A17" s="4">
        <v>2010</v>
      </c>
      <c r="B17" s="42">
        <v>314</v>
      </c>
      <c r="C17" s="47">
        <v>1</v>
      </c>
      <c r="D17" s="46">
        <v>3.2</v>
      </c>
      <c r="E17" s="58"/>
      <c r="F17" s="42">
        <v>528</v>
      </c>
      <c r="G17" s="46">
        <v>0.8</v>
      </c>
      <c r="H17" s="46">
        <v>5.5</v>
      </c>
      <c r="I17" s="58"/>
      <c r="J17" s="42">
        <v>3284</v>
      </c>
      <c r="K17" s="47">
        <v>-5.7</v>
      </c>
      <c r="L17" s="47">
        <v>33.9</v>
      </c>
      <c r="M17" s="47"/>
      <c r="N17" s="42">
        <v>5538</v>
      </c>
      <c r="O17" s="47">
        <v>14.7</v>
      </c>
      <c r="P17" s="47">
        <v>57.2</v>
      </c>
      <c r="R17" s="42">
        <v>9685.8</v>
      </c>
    </row>
    <row r="18" spans="1:18" ht="9" customHeight="1">
      <c r="A18" s="38"/>
      <c r="B18" s="62"/>
      <c r="C18" s="62"/>
      <c r="D18" s="63"/>
      <c r="E18" s="63"/>
      <c r="F18" s="62"/>
      <c r="G18" s="62"/>
      <c r="H18" s="63"/>
      <c r="I18" s="63"/>
      <c r="J18" s="62"/>
      <c r="K18" s="62"/>
      <c r="L18" s="63"/>
      <c r="M18" s="63"/>
      <c r="N18" s="62"/>
      <c r="O18" s="62"/>
      <c r="P18" s="63"/>
      <c r="Q18" s="38"/>
      <c r="R18" s="38"/>
    </row>
    <row r="19" spans="1:16" ht="12.75">
      <c r="A19" s="64" t="s">
        <v>119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O19" s="64"/>
      <c r="P19" s="64"/>
    </row>
    <row r="23" ht="12.75">
      <c r="K23" s="49"/>
    </row>
    <row r="26" spans="3:16" ht="12.75">
      <c r="C26" s="49"/>
      <c r="K26" s="49"/>
      <c r="L26" s="49"/>
      <c r="M26" s="49"/>
      <c r="O26" s="49"/>
      <c r="P26" s="49"/>
    </row>
    <row r="27" spans="3:16" ht="12.75">
      <c r="C27" s="49"/>
      <c r="K27" s="49"/>
      <c r="L27" s="49"/>
      <c r="M27" s="49"/>
      <c r="O27" s="49"/>
      <c r="P27" s="49"/>
    </row>
    <row r="28" spans="3:16" ht="12.75">
      <c r="C28" s="49"/>
      <c r="K28" s="49"/>
      <c r="L28" s="49"/>
      <c r="M28" s="49"/>
      <c r="O28" s="49"/>
      <c r="P28" s="49"/>
    </row>
    <row r="29" spans="3:16" ht="12.75">
      <c r="C29" s="49"/>
      <c r="K29" s="49"/>
      <c r="L29" s="49"/>
      <c r="M29" s="49"/>
      <c r="O29" s="49"/>
      <c r="P29" s="49"/>
    </row>
  </sheetData>
  <sheetProtection/>
  <mergeCells count="7">
    <mergeCell ref="B13:R13"/>
    <mergeCell ref="B3:D3"/>
    <mergeCell ref="F3:H3"/>
    <mergeCell ref="J3:K3"/>
    <mergeCell ref="N3:P3"/>
    <mergeCell ref="R3:R4"/>
    <mergeCell ref="B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28.5" style="4" customWidth="1"/>
    <col min="2" max="2" width="11.66015625" style="4" customWidth="1"/>
    <col min="3" max="6" width="10.83203125" style="4" customWidth="1"/>
    <col min="7" max="16384" width="9.33203125" style="4" customWidth="1"/>
  </cols>
  <sheetData>
    <row r="1" ht="12.75">
      <c r="A1" s="4" t="s">
        <v>133</v>
      </c>
    </row>
    <row r="2" ht="12.75">
      <c r="A2" s="38"/>
    </row>
    <row r="3" spans="1:6" ht="12.75">
      <c r="A3" s="38"/>
      <c r="B3" s="8" t="s">
        <v>5</v>
      </c>
      <c r="C3" s="8" t="s">
        <v>6</v>
      </c>
      <c r="D3" s="8" t="s">
        <v>7</v>
      </c>
      <c r="E3" s="8" t="s">
        <v>48</v>
      </c>
      <c r="F3" s="8" t="s">
        <v>2</v>
      </c>
    </row>
    <row r="5" ht="12.75">
      <c r="A5" s="39">
        <v>2011</v>
      </c>
    </row>
    <row r="6" spans="1:6" ht="17.25" customHeight="1">
      <c r="A6" s="39" t="s">
        <v>87</v>
      </c>
      <c r="B6" s="40">
        <f>SUM(B7:B10)</f>
        <v>9910</v>
      </c>
      <c r="C6" s="40">
        <f>SUM(C7:C10)</f>
        <v>10582</v>
      </c>
      <c r="D6" s="40">
        <f>SUM(D7:D10)</f>
        <v>6005</v>
      </c>
      <c r="E6" s="40">
        <f>SUM(E7:E10)</f>
        <v>10578</v>
      </c>
      <c r="F6" s="40">
        <f>SUM(F7:F10)</f>
        <v>37075</v>
      </c>
    </row>
    <row r="7" spans="1:6" ht="12.75">
      <c r="A7" s="41" t="s">
        <v>83</v>
      </c>
      <c r="B7" s="42">
        <f>191+2600+2951+126</f>
        <v>5868</v>
      </c>
      <c r="C7" s="42">
        <f>2394+447+1096+2463</f>
        <v>6400</v>
      </c>
      <c r="D7" s="42">
        <f>1414+636+1458+599</f>
        <v>4107</v>
      </c>
      <c r="E7" s="42">
        <f>F7-B7-C7-D7</f>
        <v>7056</v>
      </c>
      <c r="F7" s="42">
        <v>23431</v>
      </c>
    </row>
    <row r="8" spans="1:6" ht="12.75">
      <c r="A8" s="41" t="s">
        <v>84</v>
      </c>
      <c r="B8" s="42">
        <f>68+97</f>
        <v>165</v>
      </c>
      <c r="C8" s="42">
        <f>37+18+48</f>
        <v>103</v>
      </c>
      <c r="D8" s="42">
        <f>3+31+12+6</f>
        <v>52</v>
      </c>
      <c r="E8" s="42">
        <f>F8-B8-C8-D8</f>
        <v>91</v>
      </c>
      <c r="F8" s="42">
        <v>411</v>
      </c>
    </row>
    <row r="9" spans="1:6" ht="12.75">
      <c r="A9" s="41" t="s">
        <v>85</v>
      </c>
      <c r="B9" s="42">
        <f>89+276+196+19</f>
        <v>580</v>
      </c>
      <c r="C9" s="42">
        <f>32+13+168+143</f>
        <v>356</v>
      </c>
      <c r="D9" s="42">
        <f>71+2+99+22</f>
        <v>194</v>
      </c>
      <c r="E9" s="42">
        <f>F9-B9-C9-D9</f>
        <v>409</v>
      </c>
      <c r="F9" s="42">
        <v>1539</v>
      </c>
    </row>
    <row r="10" spans="1:6" ht="12.75">
      <c r="A10" s="41" t="s">
        <v>86</v>
      </c>
      <c r="B10" s="42">
        <f>102+1350+1769+76</f>
        <v>3297</v>
      </c>
      <c r="C10" s="42">
        <f>1085+318+844+1476</f>
        <v>3723</v>
      </c>
      <c r="D10" s="42">
        <f>601+255+560+236</f>
        <v>1652</v>
      </c>
      <c r="E10" s="42">
        <f>F10-B10-C10-D10</f>
        <v>3022</v>
      </c>
      <c r="F10" s="42">
        <v>11694</v>
      </c>
    </row>
    <row r="11" spans="1:6" ht="12.75" customHeight="1">
      <c r="A11" s="41"/>
      <c r="B11" s="42"/>
      <c r="C11" s="42"/>
      <c r="D11" s="42"/>
      <c r="E11" s="42"/>
      <c r="F11" s="42"/>
    </row>
    <row r="12" spans="1:6" ht="12.75">
      <c r="A12" s="39">
        <v>2012</v>
      </c>
      <c r="B12" s="42"/>
      <c r="C12" s="42"/>
      <c r="D12" s="42"/>
      <c r="E12" s="42"/>
      <c r="F12" s="42"/>
    </row>
    <row r="13" spans="1:6" ht="17.25" customHeight="1">
      <c r="A13" s="39" t="s">
        <v>87</v>
      </c>
      <c r="B13" s="40">
        <f>SUM(B14:B17)</f>
        <v>7802</v>
      </c>
      <c r="C13" s="40">
        <f>SUM(C14:C17)</f>
        <v>9240</v>
      </c>
      <c r="D13" s="40">
        <f>SUM(D14:D17)</f>
        <v>5282</v>
      </c>
      <c r="E13" s="40">
        <f>SUM(E14:E17)</f>
        <v>8838</v>
      </c>
      <c r="F13" s="40">
        <f>SUM(F14:F17)</f>
        <v>31162</v>
      </c>
    </row>
    <row r="14" spans="1:6" ht="12.75">
      <c r="A14" s="41" t="s">
        <v>83</v>
      </c>
      <c r="B14" s="42">
        <f>138+1949+2499+120</f>
        <v>4706</v>
      </c>
      <c r="C14" s="42">
        <f>1712+390+1002+2299</f>
        <v>5403</v>
      </c>
      <c r="D14" s="42">
        <f>1168+545+1295+462</f>
        <v>3470</v>
      </c>
      <c r="E14" s="42">
        <f>F14-B14-C14-D14</f>
        <v>5764</v>
      </c>
      <c r="F14" s="42">
        <v>19343</v>
      </c>
    </row>
    <row r="15" spans="1:6" ht="12.75">
      <c r="A15" s="41" t="s">
        <v>84</v>
      </c>
      <c r="B15" s="42">
        <f>48+88</f>
        <v>136</v>
      </c>
      <c r="C15" s="42">
        <f>44+14+52</f>
        <v>110</v>
      </c>
      <c r="D15" s="42">
        <f>17+29+14</f>
        <v>60</v>
      </c>
      <c r="E15" s="42">
        <f>F15-B15-C15-D15</f>
        <v>83</v>
      </c>
      <c r="F15" s="42">
        <v>389</v>
      </c>
    </row>
    <row r="16" spans="1:6" ht="12.75">
      <c r="A16" s="41" t="s">
        <v>85</v>
      </c>
      <c r="B16" s="4">
        <f>87+178+146</f>
        <v>411</v>
      </c>
      <c r="C16" s="42">
        <f>24+13+165+105</f>
        <v>307</v>
      </c>
      <c r="D16" s="42">
        <f>61+2+75+16</f>
        <v>154</v>
      </c>
      <c r="E16" s="42">
        <f>F16-B16-C16-D16</f>
        <v>263</v>
      </c>
      <c r="F16" s="42">
        <v>1135</v>
      </c>
    </row>
    <row r="17" spans="1:6" ht="12.75">
      <c r="A17" s="41" t="s">
        <v>86</v>
      </c>
      <c r="B17" s="42">
        <f>81+1107+1300+61</f>
        <v>2549</v>
      </c>
      <c r="C17" s="42">
        <f>839+331+829+1421</f>
        <v>3420</v>
      </c>
      <c r="D17" s="42">
        <f>599+259+556+184</f>
        <v>1598</v>
      </c>
      <c r="E17" s="42">
        <f>F17-B17-C17-D17</f>
        <v>2728</v>
      </c>
      <c r="F17" s="42">
        <v>10295</v>
      </c>
    </row>
    <row r="18" spans="1:6" ht="6.75" customHeight="1">
      <c r="A18" s="41"/>
      <c r="B18" s="42"/>
      <c r="C18" s="42"/>
      <c r="D18" s="42"/>
      <c r="E18" s="42"/>
      <c r="F18" s="42"/>
    </row>
    <row r="19" spans="1:6" ht="16.5" customHeight="1">
      <c r="A19" s="43" t="s">
        <v>63</v>
      </c>
      <c r="B19" s="42"/>
      <c r="C19" s="42"/>
      <c r="D19" s="42"/>
      <c r="E19" s="42"/>
      <c r="F19" s="42"/>
    </row>
    <row r="20" spans="1:6" ht="6.75" customHeight="1">
      <c r="A20" s="41"/>
      <c r="B20" s="42"/>
      <c r="C20" s="42"/>
      <c r="D20" s="42"/>
      <c r="E20" s="42"/>
      <c r="F20" s="42"/>
    </row>
    <row r="21" spans="1:6" ht="17.25" customHeight="1">
      <c r="A21" s="39" t="s">
        <v>87</v>
      </c>
      <c r="B21" s="44">
        <v>-21.3</v>
      </c>
      <c r="C21" s="45">
        <v>-12.7</v>
      </c>
      <c r="D21" s="45">
        <v>-12</v>
      </c>
      <c r="E21" s="45">
        <v>-16.4</v>
      </c>
      <c r="F21" s="45">
        <v>-15.9</v>
      </c>
    </row>
    <row r="22" spans="1:6" ht="12.75">
      <c r="A22" s="41" t="s">
        <v>83</v>
      </c>
      <c r="B22" s="46">
        <v>-19.8</v>
      </c>
      <c r="C22" s="47">
        <v>-15.6</v>
      </c>
      <c r="D22" s="47">
        <v>-15.5</v>
      </c>
      <c r="E22" s="47">
        <v>-18.3</v>
      </c>
      <c r="F22" s="47">
        <v>-17.4</v>
      </c>
    </row>
    <row r="23" spans="1:6" ht="12.75">
      <c r="A23" s="41" t="s">
        <v>84</v>
      </c>
      <c r="B23" s="46">
        <v>-17.6</v>
      </c>
      <c r="C23" s="47">
        <v>6.8</v>
      </c>
      <c r="D23" s="47">
        <v>15.4</v>
      </c>
      <c r="E23" s="47">
        <v>-8.8</v>
      </c>
      <c r="F23" s="47">
        <v>-5.4</v>
      </c>
    </row>
    <row r="24" spans="1:6" ht="12.75">
      <c r="A24" s="41" t="s">
        <v>85</v>
      </c>
      <c r="B24" s="46">
        <v>-29.1</v>
      </c>
      <c r="C24" s="47">
        <v>-13.8</v>
      </c>
      <c r="D24" s="47">
        <v>-20.6</v>
      </c>
      <c r="E24" s="47">
        <v>-35.7</v>
      </c>
      <c r="F24" s="47">
        <v>-26.3</v>
      </c>
    </row>
    <row r="25" spans="1:6" ht="12.75">
      <c r="A25" s="41" t="s">
        <v>86</v>
      </c>
      <c r="B25" s="46">
        <v>-22.7</v>
      </c>
      <c r="C25" s="47">
        <v>-8.1</v>
      </c>
      <c r="D25" s="47">
        <v>-3.3</v>
      </c>
      <c r="E25" s="47">
        <v>-9.7</v>
      </c>
      <c r="F25" s="47">
        <v>-12</v>
      </c>
    </row>
    <row r="26" spans="1:6" ht="12.75">
      <c r="A26" s="38"/>
      <c r="B26" s="38"/>
      <c r="C26" s="38"/>
      <c r="D26" s="38"/>
      <c r="E26" s="38"/>
      <c r="F26" s="38"/>
    </row>
    <row r="27" ht="12.75">
      <c r="A27" s="48" t="s">
        <v>88</v>
      </c>
    </row>
    <row r="29" spans="3:6" ht="12.75">
      <c r="C29" s="49"/>
      <c r="D29" s="49"/>
      <c r="E29" s="49"/>
      <c r="F29" s="49"/>
    </row>
    <row r="30" spans="3:6" ht="12.75">
      <c r="C30" s="49"/>
      <c r="D30" s="49"/>
      <c r="E30" s="49"/>
      <c r="F30" s="49"/>
    </row>
    <row r="31" spans="3:6" ht="12.75">
      <c r="C31" s="49"/>
      <c r="D31" s="49"/>
      <c r="E31" s="49"/>
      <c r="F31" s="49"/>
    </row>
    <row r="32" spans="3:6" ht="12.75">
      <c r="C32" s="49"/>
      <c r="D32" s="49"/>
      <c r="E32" s="49"/>
      <c r="F32" s="49"/>
    </row>
    <row r="33" spans="3:6" ht="12.75">
      <c r="C33" s="49"/>
      <c r="D33" s="49"/>
      <c r="E33" s="49"/>
      <c r="F33" s="4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30" style="25" customWidth="1"/>
    <col min="2" max="6" width="14.83203125" style="25" customWidth="1"/>
    <col min="7" max="16384" width="9.33203125" style="25" customWidth="1"/>
  </cols>
  <sheetData>
    <row r="1" spans="1:5" ht="12.75">
      <c r="A1" s="25" t="s">
        <v>108</v>
      </c>
      <c r="C1" s="26"/>
      <c r="D1" s="26"/>
      <c r="E1" s="26"/>
    </row>
    <row r="3" spans="1:6" ht="25.5">
      <c r="A3" s="27"/>
      <c r="B3" s="28">
        <v>2009</v>
      </c>
      <c r="C3" s="28">
        <v>2010</v>
      </c>
      <c r="D3" s="28">
        <v>2011</v>
      </c>
      <c r="E3" s="28">
        <v>2012</v>
      </c>
      <c r="F3" s="28" t="s">
        <v>107</v>
      </c>
    </row>
    <row r="4" spans="1:5" ht="12.75">
      <c r="A4" s="29"/>
      <c r="B4" s="30"/>
      <c r="C4" s="30"/>
      <c r="D4" s="30"/>
      <c r="E4" s="30"/>
    </row>
    <row r="5" spans="1:6" ht="12.75">
      <c r="A5" s="29" t="s">
        <v>106</v>
      </c>
      <c r="B5" s="31">
        <v>233668</v>
      </c>
      <c r="C5" s="31">
        <v>217072</v>
      </c>
      <c r="D5" s="31">
        <v>210207</v>
      </c>
      <c r="E5" s="31">
        <v>214711</v>
      </c>
      <c r="F5" s="32">
        <f aca="true" t="shared" si="0" ref="F5:F10">(E5-D5)/D5*100</f>
        <v>2.142649864181497</v>
      </c>
    </row>
    <row r="6" spans="1:6" ht="12.75">
      <c r="A6" s="29" t="s">
        <v>105</v>
      </c>
      <c r="B6" s="31">
        <v>5586167</v>
      </c>
      <c r="C6" s="31">
        <v>5865181</v>
      </c>
      <c r="D6" s="31">
        <v>6559088</v>
      </c>
      <c r="E6" s="31">
        <v>6826556</v>
      </c>
      <c r="F6" s="32">
        <f t="shared" si="0"/>
        <v>4.077823014419078</v>
      </c>
    </row>
    <row r="7" spans="1:6" ht="12.75">
      <c r="A7" s="29" t="s">
        <v>104</v>
      </c>
      <c r="B7" s="31">
        <v>317210</v>
      </c>
      <c r="C7" s="31">
        <v>285502</v>
      </c>
      <c r="D7" s="31">
        <v>338797</v>
      </c>
      <c r="E7" s="31">
        <v>321658</v>
      </c>
      <c r="F7" s="32">
        <f t="shared" si="0"/>
        <v>-5.058781512232989</v>
      </c>
    </row>
    <row r="8" spans="1:6" ht="12.75">
      <c r="A8" s="29" t="s">
        <v>103</v>
      </c>
      <c r="B8" s="31">
        <v>234781</v>
      </c>
      <c r="C8" s="31">
        <v>169259</v>
      </c>
      <c r="D8" s="31">
        <v>215824</v>
      </c>
      <c r="E8" s="31">
        <v>231022</v>
      </c>
      <c r="F8" s="32">
        <f t="shared" si="0"/>
        <v>7.041848913929869</v>
      </c>
    </row>
    <row r="9" spans="1:6" ht="12.75">
      <c r="A9" s="29" t="s">
        <v>102</v>
      </c>
      <c r="B9" s="31">
        <v>160998</v>
      </c>
      <c r="C9" s="31">
        <v>210929.80215</v>
      </c>
      <c r="D9" s="31">
        <v>236780.536</v>
      </c>
      <c r="E9" s="33">
        <v>221891</v>
      </c>
      <c r="F9" s="32">
        <f t="shared" si="0"/>
        <v>-6.288327685853365</v>
      </c>
    </row>
    <row r="10" spans="1:6" ht="12.75">
      <c r="A10" s="29" t="s">
        <v>101</v>
      </c>
      <c r="B10" s="34">
        <f>B7/B6*100</f>
        <v>5.678491172927698</v>
      </c>
      <c r="C10" s="34">
        <f>C7/C6*100</f>
        <v>4.867744064505426</v>
      </c>
      <c r="D10" s="34">
        <f>D7/D6*100</f>
        <v>5.165306518223265</v>
      </c>
      <c r="E10" s="34">
        <f>E7/E6*100</f>
        <v>4.711863493099595</v>
      </c>
      <c r="F10" s="32">
        <f t="shared" si="0"/>
        <v>-8.77862762885257</v>
      </c>
    </row>
    <row r="11" spans="1:6" ht="12.75">
      <c r="A11" s="35"/>
      <c r="B11" s="36"/>
      <c r="C11" s="36"/>
      <c r="D11" s="36"/>
      <c r="E11" s="36"/>
      <c r="F11" s="35"/>
    </row>
    <row r="13" ht="12.75">
      <c r="A13" s="37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1">
      <selection activeCell="B10" sqref="B10"/>
    </sheetView>
  </sheetViews>
  <sheetFormatPr defaultColWidth="8.83203125" defaultRowHeight="12.75"/>
  <cols>
    <col min="1" max="1" width="14.16015625" style="86" bestFit="1" customWidth="1"/>
    <col min="2" max="2" width="13.66015625" style="86" customWidth="1"/>
    <col min="3" max="3" width="10.33203125" style="86" customWidth="1"/>
    <col min="4" max="4" width="8.5" style="86" customWidth="1"/>
    <col min="5" max="5" width="9.83203125" style="86" customWidth="1"/>
    <col min="6" max="6" width="3" style="86" customWidth="1"/>
    <col min="7" max="7" width="13.5" style="86" customWidth="1"/>
    <col min="8" max="8" width="10.66015625" style="86" customWidth="1"/>
    <col min="9" max="9" width="8.83203125" style="86" customWidth="1"/>
    <col min="10" max="10" width="10.16015625" style="86" customWidth="1"/>
    <col min="11" max="11" width="2.83203125" style="86" customWidth="1"/>
    <col min="12" max="12" width="10.33203125" style="86" customWidth="1"/>
    <col min="13" max="13" width="9.5" style="86" customWidth="1"/>
    <col min="14" max="14" width="3.33203125" style="86" customWidth="1"/>
    <col min="15" max="15" width="9.66015625" style="86" customWidth="1"/>
    <col min="16" max="16" width="10" style="86" customWidth="1"/>
    <col min="17" max="16384" width="8.83203125" style="86" customWidth="1"/>
  </cols>
  <sheetData>
    <row r="1" spans="1:13" ht="13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ht="12.75">
      <c r="A3" s="87"/>
      <c r="N3" s="181"/>
      <c r="P3" s="6" t="s">
        <v>99</v>
      </c>
    </row>
    <row r="4" spans="2:16" ht="20.25" customHeight="1">
      <c r="B4" s="192" t="s">
        <v>23</v>
      </c>
      <c r="C4" s="192"/>
      <c r="D4" s="192"/>
      <c r="E4" s="192"/>
      <c r="F4" s="115"/>
      <c r="G4" s="192" t="s">
        <v>26</v>
      </c>
      <c r="H4" s="192"/>
      <c r="I4" s="192"/>
      <c r="J4" s="192"/>
      <c r="K4" s="115"/>
      <c r="L4" s="192" t="s">
        <v>23</v>
      </c>
      <c r="M4" s="192"/>
      <c r="N4" s="182"/>
      <c r="O4" s="192" t="s">
        <v>26</v>
      </c>
      <c r="P4" s="192"/>
    </row>
    <row r="5" spans="2:16" ht="24" customHeight="1">
      <c r="B5" s="192" t="s">
        <v>31</v>
      </c>
      <c r="C5" s="192"/>
      <c r="D5" s="192"/>
      <c r="E5" s="192"/>
      <c r="F5" s="119"/>
      <c r="G5" s="192" t="s">
        <v>31</v>
      </c>
      <c r="H5" s="192"/>
      <c r="I5" s="192"/>
      <c r="J5" s="192"/>
      <c r="K5" s="119"/>
      <c r="L5" s="192" t="s">
        <v>32</v>
      </c>
      <c r="M5" s="192"/>
      <c r="O5" s="192" t="s">
        <v>32</v>
      </c>
      <c r="P5" s="192"/>
    </row>
    <row r="6" spans="1:16" ht="26.25" customHeight="1">
      <c r="A6" s="116"/>
      <c r="B6" s="119" t="s">
        <v>28</v>
      </c>
      <c r="C6" s="191" t="s">
        <v>29</v>
      </c>
      <c r="D6" s="191"/>
      <c r="E6" s="116" t="s">
        <v>30</v>
      </c>
      <c r="F6" s="116"/>
      <c r="G6" s="119" t="s">
        <v>28</v>
      </c>
      <c r="H6" s="191" t="s">
        <v>29</v>
      </c>
      <c r="I6" s="191"/>
      <c r="J6" s="116" t="s">
        <v>30</v>
      </c>
      <c r="K6" s="116"/>
      <c r="L6" s="192" t="s">
        <v>33</v>
      </c>
      <c r="M6" s="192"/>
      <c r="N6" s="119"/>
      <c r="O6" s="192" t="s">
        <v>123</v>
      </c>
      <c r="P6" s="192"/>
    </row>
    <row r="7" spans="1:16" ht="26.25" customHeight="1">
      <c r="A7" s="116"/>
      <c r="B7" s="166"/>
      <c r="C7" s="118" t="s">
        <v>24</v>
      </c>
      <c r="D7" s="117" t="s">
        <v>25</v>
      </c>
      <c r="E7" s="166"/>
      <c r="F7" s="119"/>
      <c r="G7" s="166"/>
      <c r="H7" s="118" t="s">
        <v>24</v>
      </c>
      <c r="I7" s="117" t="s">
        <v>25</v>
      </c>
      <c r="J7" s="166"/>
      <c r="K7" s="119"/>
      <c r="L7" s="118" t="s">
        <v>24</v>
      </c>
      <c r="M7" s="117" t="s">
        <v>25</v>
      </c>
      <c r="N7" s="119"/>
      <c r="O7" s="118" t="s">
        <v>24</v>
      </c>
      <c r="P7" s="117" t="s">
        <v>25</v>
      </c>
    </row>
    <row r="8" spans="1:16" ht="12.75">
      <c r="A8" s="120" t="s">
        <v>27</v>
      </c>
      <c r="B8" s="121"/>
      <c r="C8" s="122"/>
      <c r="D8" s="166"/>
      <c r="E8" s="131"/>
      <c r="F8" s="116"/>
      <c r="G8" s="121"/>
      <c r="H8" s="122"/>
      <c r="I8" s="166"/>
      <c r="J8" s="131"/>
      <c r="K8" s="116"/>
      <c r="L8" s="183"/>
      <c r="M8" s="118"/>
      <c r="N8" s="131"/>
      <c r="O8" s="183"/>
      <c r="P8" s="118"/>
    </row>
    <row r="9" spans="1:14" ht="12" customHeight="1">
      <c r="A9" s="116"/>
      <c r="D9" s="119"/>
      <c r="E9" s="116"/>
      <c r="F9" s="116"/>
      <c r="I9" s="119"/>
      <c r="J9" s="116"/>
      <c r="K9" s="116"/>
      <c r="N9" s="116"/>
    </row>
    <row r="10" spans="1:16" ht="14.25" customHeight="1">
      <c r="A10" s="184">
        <v>40633</v>
      </c>
      <c r="B10" s="86">
        <v>4.34</v>
      </c>
      <c r="C10" s="136">
        <v>3</v>
      </c>
      <c r="D10" s="136">
        <v>5.34</v>
      </c>
      <c r="E10" s="116">
        <v>6.69</v>
      </c>
      <c r="F10" s="116"/>
      <c r="G10" s="86">
        <v>3.85</v>
      </c>
      <c r="H10" s="86">
        <v>2.82</v>
      </c>
      <c r="I10" s="136">
        <v>4.69</v>
      </c>
      <c r="J10" s="116">
        <v>6.76</v>
      </c>
      <c r="K10" s="116"/>
      <c r="L10" s="86">
        <v>3.49</v>
      </c>
      <c r="M10" s="136">
        <v>4.4</v>
      </c>
      <c r="N10" s="116"/>
      <c r="O10" s="86">
        <v>2.21</v>
      </c>
      <c r="P10" s="86">
        <v>4.44</v>
      </c>
    </row>
    <row r="11" spans="1:16" ht="14.25" customHeight="1">
      <c r="A11" s="184">
        <v>40724</v>
      </c>
      <c r="B11" s="86">
        <v>4.61</v>
      </c>
      <c r="C11" s="86">
        <v>3.19</v>
      </c>
      <c r="D11" s="136">
        <v>5.16</v>
      </c>
      <c r="E11" s="116">
        <v>6.89</v>
      </c>
      <c r="F11" s="116"/>
      <c r="G11" s="86">
        <v>4.07</v>
      </c>
      <c r="H11" s="86">
        <v>3.06</v>
      </c>
      <c r="I11" s="136">
        <v>4.73</v>
      </c>
      <c r="J11" s="116">
        <v>6.95</v>
      </c>
      <c r="K11" s="116"/>
      <c r="L11" s="86">
        <v>3.87</v>
      </c>
      <c r="M11" s="86">
        <v>4.62</v>
      </c>
      <c r="N11" s="116"/>
      <c r="O11" s="86">
        <v>2.63</v>
      </c>
      <c r="P11" s="86">
        <v>4.54</v>
      </c>
    </row>
    <row r="12" spans="1:16" ht="14.25" customHeight="1">
      <c r="A12" s="184">
        <v>40816</v>
      </c>
      <c r="B12" s="86">
        <v>4.96</v>
      </c>
      <c r="C12" s="86">
        <v>3.48</v>
      </c>
      <c r="D12" s="136">
        <v>5.1</v>
      </c>
      <c r="E12" s="116">
        <v>7.29</v>
      </c>
      <c r="F12" s="116"/>
      <c r="G12" s="136">
        <v>4.4</v>
      </c>
      <c r="H12" s="86">
        <v>3.32</v>
      </c>
      <c r="I12" s="136">
        <v>4.75</v>
      </c>
      <c r="J12" s="116">
        <v>7.23</v>
      </c>
      <c r="K12" s="116"/>
      <c r="L12" s="86">
        <v>4.52</v>
      </c>
      <c r="M12" s="86">
        <v>4.89</v>
      </c>
      <c r="N12" s="116"/>
      <c r="O12" s="86">
        <v>2.84</v>
      </c>
      <c r="P12" s="86">
        <v>4.76</v>
      </c>
    </row>
    <row r="13" spans="1:16" ht="14.25" customHeight="1">
      <c r="A13" s="184">
        <v>40908</v>
      </c>
      <c r="B13" s="86">
        <v>5.46</v>
      </c>
      <c r="C13" s="86">
        <v>3.62</v>
      </c>
      <c r="D13" s="136">
        <v>4.95</v>
      </c>
      <c r="E13" s="116">
        <v>7.59</v>
      </c>
      <c r="F13" s="116"/>
      <c r="G13" s="136">
        <v>4.92</v>
      </c>
      <c r="H13" s="136">
        <v>3.49</v>
      </c>
      <c r="I13" s="136">
        <v>4.8</v>
      </c>
      <c r="J13" s="116">
        <v>7.55</v>
      </c>
      <c r="K13" s="116"/>
      <c r="L13" s="86">
        <v>5.13</v>
      </c>
      <c r="M13" s="86">
        <v>5.26</v>
      </c>
      <c r="N13" s="116"/>
      <c r="O13" s="136">
        <v>3.34</v>
      </c>
      <c r="P13" s="136">
        <v>4.16</v>
      </c>
    </row>
    <row r="14" spans="1:16" ht="14.25" customHeight="1">
      <c r="A14" s="184">
        <v>40999</v>
      </c>
      <c r="B14" s="86">
        <v>5.85</v>
      </c>
      <c r="C14" s="86">
        <v>3.58</v>
      </c>
      <c r="D14" s="86">
        <v>5.12</v>
      </c>
      <c r="E14" s="86">
        <v>7.96</v>
      </c>
      <c r="G14" s="136">
        <v>5.28</v>
      </c>
      <c r="H14" s="136">
        <v>3.4</v>
      </c>
      <c r="I14" s="136">
        <v>4.76</v>
      </c>
      <c r="J14" s="136">
        <v>8</v>
      </c>
      <c r="L14" s="86">
        <v>5.66</v>
      </c>
      <c r="M14" s="86">
        <v>5.74</v>
      </c>
      <c r="O14" s="136">
        <v>3.3</v>
      </c>
      <c r="P14" s="136">
        <v>5.65</v>
      </c>
    </row>
    <row r="15" spans="1:16" ht="14.25" customHeight="1">
      <c r="A15" s="184">
        <v>41090</v>
      </c>
      <c r="B15" s="86">
        <v>5.95</v>
      </c>
      <c r="C15" s="86">
        <v>3.46</v>
      </c>
      <c r="D15" s="136">
        <v>5.2</v>
      </c>
      <c r="E15" s="86">
        <v>8.09</v>
      </c>
      <c r="G15" s="136">
        <v>5.36</v>
      </c>
      <c r="H15" s="136">
        <v>3.26</v>
      </c>
      <c r="I15" s="136">
        <v>4.62</v>
      </c>
      <c r="J15" s="86">
        <v>8.11</v>
      </c>
      <c r="L15" s="86">
        <v>5.24</v>
      </c>
      <c r="M15" s="86">
        <v>5.79</v>
      </c>
      <c r="O15" s="136">
        <v>3.13</v>
      </c>
      <c r="P15" s="136">
        <v>5.1</v>
      </c>
    </row>
    <row r="16" spans="1:16" ht="14.25" customHeight="1">
      <c r="A16" s="184">
        <v>41182</v>
      </c>
      <c r="B16" s="86">
        <v>5.82</v>
      </c>
      <c r="C16" s="86">
        <v>3.22</v>
      </c>
      <c r="D16" s="86">
        <v>5.16</v>
      </c>
      <c r="E16" s="86">
        <v>8.07</v>
      </c>
      <c r="G16" s="136">
        <v>5.19</v>
      </c>
      <c r="H16" s="136">
        <v>3</v>
      </c>
      <c r="I16" s="136">
        <v>4.37</v>
      </c>
      <c r="J16" s="86">
        <v>7.94</v>
      </c>
      <c r="L16" s="86">
        <v>5.21</v>
      </c>
      <c r="M16" s="86">
        <v>5.81</v>
      </c>
      <c r="O16" s="136">
        <v>3.03</v>
      </c>
      <c r="P16" s="136">
        <v>4.92</v>
      </c>
    </row>
    <row r="17" spans="1:16" ht="14.25" customHeight="1">
      <c r="A17" s="185">
        <v>41274</v>
      </c>
      <c r="B17" s="87">
        <v>5.85</v>
      </c>
      <c r="C17" s="87">
        <v>3.16</v>
      </c>
      <c r="D17" s="87">
        <v>4.98</v>
      </c>
      <c r="E17" s="87">
        <v>8.04</v>
      </c>
      <c r="F17" s="87"/>
      <c r="G17" s="186">
        <v>5.27</v>
      </c>
      <c r="H17" s="186">
        <v>2.93</v>
      </c>
      <c r="I17" s="186">
        <v>3.96</v>
      </c>
      <c r="J17" s="87">
        <v>7.81</v>
      </c>
      <c r="K17" s="87"/>
      <c r="L17" s="186">
        <v>5.1</v>
      </c>
      <c r="M17" s="87">
        <v>5.03</v>
      </c>
      <c r="N17" s="87"/>
      <c r="O17" s="186">
        <v>3.72</v>
      </c>
      <c r="P17" s="186">
        <v>5.12</v>
      </c>
    </row>
    <row r="18" spans="1:13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1" ht="12.75">
      <c r="A19" s="64" t="s">
        <v>9</v>
      </c>
      <c r="B19" s="64"/>
      <c r="C19" s="64"/>
      <c r="D19" s="64"/>
      <c r="E19" s="64"/>
      <c r="F19" s="64"/>
      <c r="G19" s="64"/>
      <c r="H19" s="64"/>
      <c r="I19" s="64"/>
      <c r="J19" s="64"/>
      <c r="K19" s="132"/>
    </row>
  </sheetData>
  <sheetProtection/>
  <mergeCells count="12">
    <mergeCell ref="C6:D6"/>
    <mergeCell ref="G5:J5"/>
    <mergeCell ref="H6:I6"/>
    <mergeCell ref="L6:M6"/>
    <mergeCell ref="O4:P4"/>
    <mergeCell ref="O5:P5"/>
    <mergeCell ref="O6:P6"/>
    <mergeCell ref="L5:M5"/>
    <mergeCell ref="B4:E4"/>
    <mergeCell ref="G4:J4"/>
    <mergeCell ref="L4:M4"/>
    <mergeCell ref="B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4.16015625" style="86" bestFit="1" customWidth="1"/>
    <col min="2" max="2" width="13.66015625" style="86" customWidth="1"/>
    <col min="3" max="3" width="13.33203125" style="86" customWidth="1"/>
    <col min="4" max="4" width="3" style="86" customWidth="1"/>
    <col min="5" max="5" width="13.5" style="86" customWidth="1"/>
    <col min="6" max="6" width="13.16015625" style="86" customWidth="1"/>
    <col min="7" max="7" width="2.83203125" style="86" customWidth="1"/>
    <col min="8" max="8" width="14.5" style="86" customWidth="1"/>
    <col min="9" max="9" width="13.16015625" style="86" customWidth="1"/>
    <col min="10" max="16384" width="8.83203125" style="86" customWidth="1"/>
  </cols>
  <sheetData>
    <row r="1" spans="1:7" ht="13.5" customHeight="1">
      <c r="A1" s="193" t="s">
        <v>96</v>
      </c>
      <c r="B1" s="193"/>
      <c r="C1" s="193"/>
      <c r="D1" s="193"/>
      <c r="E1" s="193"/>
      <c r="F1" s="193"/>
      <c r="G1" s="193"/>
    </row>
    <row r="2" spans="1:7" ht="13.5" customHeight="1">
      <c r="A2" s="177"/>
      <c r="B2" s="177"/>
      <c r="C2" s="177"/>
      <c r="D2" s="177"/>
      <c r="E2" s="177"/>
      <c r="F2" s="177"/>
      <c r="G2" s="177"/>
    </row>
    <row r="3" spans="1:9" ht="12.75">
      <c r="A3" s="87"/>
      <c r="I3" s="6" t="s">
        <v>0</v>
      </c>
    </row>
    <row r="4" spans="2:9" ht="30.75" customHeight="1">
      <c r="B4" s="192" t="s">
        <v>36</v>
      </c>
      <c r="C4" s="192"/>
      <c r="D4" s="115"/>
      <c r="E4" s="192" t="s">
        <v>37</v>
      </c>
      <c r="F4" s="192"/>
      <c r="G4" s="115"/>
      <c r="H4" s="192" t="s">
        <v>38</v>
      </c>
      <c r="I4" s="192"/>
    </row>
    <row r="5" spans="1:9" ht="26.25" customHeight="1">
      <c r="A5" s="116"/>
      <c r="B5" s="117" t="s">
        <v>66</v>
      </c>
      <c r="C5" s="118" t="s">
        <v>111</v>
      </c>
      <c r="D5" s="119"/>
      <c r="E5" s="117" t="s">
        <v>66</v>
      </c>
      <c r="F5" s="118" t="s">
        <v>111</v>
      </c>
      <c r="G5" s="119"/>
      <c r="H5" s="117" t="s">
        <v>66</v>
      </c>
      <c r="I5" s="118" t="s">
        <v>111</v>
      </c>
    </row>
    <row r="6" spans="1:9" ht="12.75">
      <c r="A6" s="120" t="s">
        <v>27</v>
      </c>
      <c r="B6" s="121"/>
      <c r="C6" s="122"/>
      <c r="D6" s="116"/>
      <c r="E6" s="121"/>
      <c r="F6" s="122"/>
      <c r="G6" s="116"/>
      <c r="H6" s="121"/>
      <c r="I6" s="122"/>
    </row>
    <row r="7" spans="1:7" ht="9" customHeight="1">
      <c r="A7" s="116"/>
      <c r="D7" s="116"/>
      <c r="G7" s="116"/>
    </row>
    <row r="8" spans="1:9" ht="14.25" customHeight="1">
      <c r="A8" s="125">
        <v>40543</v>
      </c>
      <c r="B8" s="74">
        <v>40872</v>
      </c>
      <c r="C8" s="178">
        <v>4.1</v>
      </c>
      <c r="D8" s="126"/>
      <c r="E8" s="74">
        <v>30703</v>
      </c>
      <c r="F8" s="178">
        <v>3.1</v>
      </c>
      <c r="G8" s="116"/>
      <c r="H8" s="74">
        <v>71579</v>
      </c>
      <c r="I8" s="178">
        <v>7.2</v>
      </c>
    </row>
    <row r="9" spans="1:9" ht="14.25" customHeight="1">
      <c r="A9" s="125">
        <v>40908</v>
      </c>
      <c r="B9" s="74">
        <v>43790</v>
      </c>
      <c r="C9" s="178">
        <v>4.4</v>
      </c>
      <c r="D9" s="126"/>
      <c r="E9" s="74">
        <v>32023</v>
      </c>
      <c r="F9" s="178">
        <v>3.2</v>
      </c>
      <c r="G9" s="116"/>
      <c r="H9" s="74">
        <v>75817</v>
      </c>
      <c r="I9" s="178">
        <v>7.6</v>
      </c>
    </row>
    <row r="10" spans="1:9" ht="14.25" customHeight="1">
      <c r="A10" s="125">
        <v>41274</v>
      </c>
      <c r="B10" s="74">
        <v>44210</v>
      </c>
      <c r="C10" s="178">
        <v>4.61</v>
      </c>
      <c r="D10" s="126"/>
      <c r="E10" s="74">
        <v>31455</v>
      </c>
      <c r="F10" s="178">
        <v>3.3</v>
      </c>
      <c r="G10" s="116"/>
      <c r="H10" s="74">
        <v>75665</v>
      </c>
      <c r="I10" s="178">
        <v>7.9</v>
      </c>
    </row>
    <row r="11" spans="1:9" ht="14.25" customHeight="1">
      <c r="A11" s="129">
        <v>41363</v>
      </c>
      <c r="B11" s="62">
        <v>43885</v>
      </c>
      <c r="C11" s="179">
        <v>4.631300563333312</v>
      </c>
      <c r="D11" s="130"/>
      <c r="E11" s="62">
        <v>31058</v>
      </c>
      <c r="F11" s="179">
        <v>3.3</v>
      </c>
      <c r="G11" s="131"/>
      <c r="H11" s="62">
        <v>74943</v>
      </c>
      <c r="I11" s="179">
        <v>7.9</v>
      </c>
    </row>
    <row r="12" spans="1:7" ht="12.75">
      <c r="A12" s="116"/>
      <c r="B12" s="116"/>
      <c r="C12" s="116"/>
      <c r="D12" s="116"/>
      <c r="E12" s="116"/>
      <c r="F12" s="116"/>
      <c r="G12" s="116"/>
    </row>
    <row r="13" spans="1:10" ht="12.75">
      <c r="A13" s="64" t="s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6" spans="3:5" ht="12.75">
      <c r="C16" s="175"/>
      <c r="E16" s="176"/>
    </row>
    <row r="17" ht="12.75">
      <c r="B17" s="180"/>
    </row>
    <row r="20" spans="2:3" ht="12.75">
      <c r="B20" s="75"/>
      <c r="C20" s="75"/>
    </row>
    <row r="21" spans="2:3" ht="12.75">
      <c r="B21" s="75"/>
      <c r="C21" s="75"/>
    </row>
    <row r="24" ht="12.75">
      <c r="B24" s="74"/>
    </row>
  </sheetData>
  <sheetProtection/>
  <mergeCells count="4">
    <mergeCell ref="H4:I4"/>
    <mergeCell ref="A1:G1"/>
    <mergeCell ref="B4:C4"/>
    <mergeCell ref="E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4.16015625" style="86" bestFit="1" customWidth="1"/>
    <col min="2" max="2" width="10.83203125" style="86" customWidth="1"/>
    <col min="3" max="3" width="12.16015625" style="86" customWidth="1"/>
    <col min="4" max="4" width="3.5" style="86" customWidth="1"/>
    <col min="5" max="5" width="10.5" style="86" customWidth="1"/>
    <col min="6" max="6" width="12.5" style="86" customWidth="1"/>
    <col min="7" max="7" width="3" style="86" customWidth="1"/>
    <col min="8" max="8" width="11.5" style="86" customWidth="1"/>
    <col min="9" max="9" width="11.16015625" style="86" customWidth="1"/>
    <col min="10" max="10" width="3" style="86" customWidth="1"/>
    <col min="11" max="11" width="10.16015625" style="86" customWidth="1"/>
    <col min="12" max="12" width="10.66015625" style="86" customWidth="1"/>
    <col min="13" max="13" width="2.16015625" style="86" customWidth="1"/>
    <col min="14" max="15" width="11" style="86" customWidth="1"/>
    <col min="16" max="16384" width="8.83203125" style="86" customWidth="1"/>
  </cols>
  <sheetData>
    <row r="1" spans="1:8" ht="13.5" customHeight="1">
      <c r="A1" s="50" t="s">
        <v>90</v>
      </c>
      <c r="B1" s="50"/>
      <c r="C1" s="50"/>
      <c r="D1" s="50"/>
      <c r="E1" s="50"/>
      <c r="F1" s="50"/>
      <c r="G1" s="50"/>
      <c r="H1" s="50"/>
    </row>
    <row r="2" spans="1:8" ht="13.5" customHeight="1">
      <c r="A2" s="50"/>
      <c r="B2" s="50"/>
      <c r="C2" s="50"/>
      <c r="D2" s="50"/>
      <c r="E2" s="50"/>
      <c r="F2" s="50"/>
      <c r="G2" s="50"/>
      <c r="H2" s="50"/>
    </row>
    <row r="3" spans="1:15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1" t="s">
        <v>0</v>
      </c>
    </row>
    <row r="4" spans="1:15" ht="32.25" customHeight="1">
      <c r="A4" s="120"/>
      <c r="B4" s="191" t="s">
        <v>5</v>
      </c>
      <c r="C4" s="191"/>
      <c r="D4" s="119"/>
      <c r="E4" s="194" t="s">
        <v>6</v>
      </c>
      <c r="F4" s="194"/>
      <c r="G4" s="89"/>
      <c r="H4" s="191" t="s">
        <v>7</v>
      </c>
      <c r="I4" s="191"/>
      <c r="J4" s="119"/>
      <c r="K4" s="191" t="s">
        <v>8</v>
      </c>
      <c r="L4" s="191"/>
      <c r="M4" s="119"/>
      <c r="N4" s="191" t="s">
        <v>2</v>
      </c>
      <c r="O4" s="191"/>
    </row>
    <row r="5" spans="1:15" ht="27.75" customHeight="1">
      <c r="A5" s="123"/>
      <c r="B5" s="117" t="s">
        <v>66</v>
      </c>
      <c r="C5" s="117" t="s">
        <v>79</v>
      </c>
      <c r="D5" s="166"/>
      <c r="E5" s="117" t="s">
        <v>66</v>
      </c>
      <c r="F5" s="117" t="s">
        <v>79</v>
      </c>
      <c r="G5" s="166"/>
      <c r="H5" s="117" t="s">
        <v>66</v>
      </c>
      <c r="I5" s="117" t="s">
        <v>79</v>
      </c>
      <c r="J5" s="166"/>
      <c r="K5" s="117" t="s">
        <v>66</v>
      </c>
      <c r="L5" s="117" t="s">
        <v>79</v>
      </c>
      <c r="M5" s="166"/>
      <c r="N5" s="117" t="s">
        <v>66</v>
      </c>
      <c r="O5" s="117" t="s">
        <v>79</v>
      </c>
    </row>
    <row r="6" spans="1:14" ht="9" customHeight="1">
      <c r="A6" s="116"/>
      <c r="H6" s="116"/>
      <c r="I6" s="116"/>
      <c r="J6" s="116"/>
      <c r="N6" s="116"/>
    </row>
    <row r="7" spans="1:15" ht="14.25" customHeight="1">
      <c r="A7" s="160">
        <v>2010</v>
      </c>
      <c r="B7" s="74">
        <v>11214</v>
      </c>
      <c r="C7" s="127">
        <v>7.9</v>
      </c>
      <c r="D7" s="127"/>
      <c r="E7" s="167">
        <v>13646</v>
      </c>
      <c r="F7" s="168">
        <v>31.6</v>
      </c>
      <c r="G7" s="168"/>
      <c r="H7" s="126">
        <v>8118</v>
      </c>
      <c r="I7" s="127">
        <v>1.9</v>
      </c>
      <c r="J7" s="127"/>
      <c r="K7" s="74">
        <v>7891</v>
      </c>
      <c r="L7" s="127">
        <v>-3.2</v>
      </c>
      <c r="M7" s="127"/>
      <c r="N7" s="74">
        <v>40868</v>
      </c>
      <c r="O7" s="127">
        <v>5.7</v>
      </c>
    </row>
    <row r="8" spans="1:15" ht="14.25" customHeight="1">
      <c r="A8" s="160">
        <v>2011</v>
      </c>
      <c r="B8" s="74">
        <v>12047</v>
      </c>
      <c r="C8" s="169">
        <v>7.4</v>
      </c>
      <c r="D8" s="169"/>
      <c r="E8" s="167">
        <v>14591</v>
      </c>
      <c r="F8" s="127">
        <v>6.9</v>
      </c>
      <c r="G8" s="127"/>
      <c r="H8" s="126">
        <v>8118</v>
      </c>
      <c r="I8" s="128">
        <v>0</v>
      </c>
      <c r="J8" s="128"/>
      <c r="K8" s="74">
        <v>7891</v>
      </c>
      <c r="L8" s="128">
        <v>0</v>
      </c>
      <c r="M8" s="128"/>
      <c r="N8" s="74">
        <v>40766</v>
      </c>
      <c r="O8" s="127">
        <v>-0.2</v>
      </c>
    </row>
    <row r="9" spans="1:15" ht="14.25" customHeight="1">
      <c r="A9" s="160">
        <v>2012</v>
      </c>
      <c r="B9" s="74">
        <v>12355</v>
      </c>
      <c r="C9" s="127">
        <v>2.6</v>
      </c>
      <c r="D9" s="127"/>
      <c r="E9" s="167">
        <v>14802</v>
      </c>
      <c r="F9" s="127">
        <v>1.4</v>
      </c>
      <c r="G9" s="127"/>
      <c r="H9" s="126">
        <v>8559</v>
      </c>
      <c r="I9" s="127">
        <v>5.4</v>
      </c>
      <c r="J9" s="127"/>
      <c r="K9" s="74">
        <v>8494</v>
      </c>
      <c r="L9" s="127">
        <v>7.6</v>
      </c>
      <c r="M9" s="127"/>
      <c r="N9" s="74">
        <v>44210</v>
      </c>
      <c r="O9" s="127">
        <v>8.4</v>
      </c>
    </row>
    <row r="10" spans="1:15" ht="9.75" customHeight="1">
      <c r="A10" s="160"/>
      <c r="B10" s="74"/>
      <c r="C10" s="127"/>
      <c r="D10" s="127"/>
      <c r="E10" s="167"/>
      <c r="F10" s="127"/>
      <c r="G10" s="127"/>
      <c r="H10" s="126"/>
      <c r="I10" s="127"/>
      <c r="J10" s="127"/>
      <c r="K10" s="74"/>
      <c r="L10" s="127"/>
      <c r="M10" s="127"/>
      <c r="N10" s="74"/>
      <c r="O10" s="127"/>
    </row>
    <row r="11" spans="1:15" ht="14.25" customHeight="1">
      <c r="A11" s="170" t="s">
        <v>49</v>
      </c>
      <c r="B11" s="137">
        <v>27.9</v>
      </c>
      <c r="C11" s="171" t="s">
        <v>112</v>
      </c>
      <c r="D11" s="171"/>
      <c r="E11" s="137">
        <v>33.5</v>
      </c>
      <c r="F11" s="171" t="s">
        <v>112</v>
      </c>
      <c r="G11" s="171"/>
      <c r="H11" s="137">
        <v>19.4</v>
      </c>
      <c r="I11" s="171" t="s">
        <v>112</v>
      </c>
      <c r="J11" s="171"/>
      <c r="K11" s="137">
        <v>19.2</v>
      </c>
      <c r="L11" s="171" t="s">
        <v>112</v>
      </c>
      <c r="M11" s="171"/>
      <c r="N11" s="172">
        <v>100</v>
      </c>
      <c r="O11" s="171" t="s">
        <v>112</v>
      </c>
    </row>
    <row r="12" spans="1:15" ht="14.25" customHeight="1">
      <c r="A12" s="165"/>
      <c r="B12" s="127"/>
      <c r="C12" s="173"/>
      <c r="D12" s="173"/>
      <c r="E12" s="127"/>
      <c r="F12" s="173"/>
      <c r="G12" s="173"/>
      <c r="H12" s="127"/>
      <c r="I12" s="173"/>
      <c r="J12" s="173"/>
      <c r="K12" s="127"/>
      <c r="L12" s="173"/>
      <c r="M12" s="173"/>
      <c r="N12" s="128"/>
      <c r="O12" s="173"/>
    </row>
    <row r="13" spans="1:8" ht="12.75">
      <c r="A13" s="174" t="s">
        <v>124</v>
      </c>
      <c r="B13" s="116"/>
      <c r="C13" s="116"/>
      <c r="D13" s="116"/>
      <c r="E13" s="116"/>
      <c r="F13" s="116"/>
      <c r="G13" s="116"/>
      <c r="H13" s="116"/>
    </row>
    <row r="14" spans="1:8" ht="12.75">
      <c r="A14" s="64" t="s">
        <v>9</v>
      </c>
      <c r="B14" s="64"/>
      <c r="C14" s="64"/>
      <c r="D14" s="64"/>
      <c r="E14" s="64"/>
      <c r="F14" s="64"/>
      <c r="G14" s="64"/>
      <c r="H14" s="132"/>
    </row>
    <row r="17" spans="3:7" ht="12.75">
      <c r="C17" s="175"/>
      <c r="D17" s="175"/>
      <c r="F17" s="176"/>
      <c r="G17" s="176"/>
    </row>
    <row r="18" spans="9:13" ht="12.75">
      <c r="I18" s="134"/>
      <c r="J18" s="134"/>
      <c r="L18" s="134"/>
      <c r="M18" s="134"/>
    </row>
    <row r="19" ht="12.75">
      <c r="N19" s="134"/>
    </row>
    <row r="20" spans="6:7" ht="12.75">
      <c r="F20" s="75"/>
      <c r="G20" s="75"/>
    </row>
  </sheetData>
  <sheetProtection/>
  <mergeCells count="5">
    <mergeCell ref="K4:L4"/>
    <mergeCell ref="N4:O4"/>
    <mergeCell ref="B4:C4"/>
    <mergeCell ref="E4:F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PageLayoutView="0" workbookViewId="0" topLeftCell="A1">
      <selection activeCell="A2" sqref="A2"/>
    </sheetView>
  </sheetViews>
  <sheetFormatPr defaultColWidth="9.33203125" defaultRowHeight="12.75"/>
  <cols>
    <col min="1" max="1" width="17.33203125" style="4" customWidth="1"/>
    <col min="2" max="2" width="13" style="4" customWidth="1"/>
    <col min="3" max="3" width="12.83203125" style="4" customWidth="1"/>
    <col min="4" max="4" width="12.66015625" style="4" customWidth="1"/>
    <col min="5" max="5" width="12.83203125" style="4" customWidth="1"/>
    <col min="6" max="6" width="13" style="4" customWidth="1"/>
    <col min="7" max="7" width="12.83203125" style="4" customWidth="1"/>
    <col min="8" max="8" width="13" style="4" customWidth="1"/>
    <col min="9" max="9" width="13.33203125" style="4" customWidth="1"/>
    <col min="10" max="10" width="12.66015625" style="4" customWidth="1"/>
    <col min="11" max="16384" width="9.33203125" style="4" customWidth="1"/>
  </cols>
  <sheetData>
    <row r="1" spans="1:10" ht="12.75" customHeight="1">
      <c r="A1" s="50" t="s">
        <v>91</v>
      </c>
      <c r="B1" s="159"/>
      <c r="C1" s="159"/>
      <c r="D1" s="159"/>
      <c r="E1" s="159"/>
      <c r="F1" s="159"/>
      <c r="G1" s="159"/>
      <c r="H1" s="159"/>
      <c r="I1" s="159"/>
      <c r="J1" s="86"/>
    </row>
    <row r="2" spans="1:10" ht="12.75" customHeight="1">
      <c r="A2" s="50"/>
      <c r="B2" s="159"/>
      <c r="C2" s="159"/>
      <c r="D2" s="159"/>
      <c r="E2" s="159"/>
      <c r="F2" s="159"/>
      <c r="G2" s="159"/>
      <c r="H2" s="159"/>
      <c r="I2" s="159"/>
      <c r="J2" s="86"/>
    </row>
    <row r="3" spans="1:10" ht="16.5" customHeight="1">
      <c r="A3" s="38"/>
      <c r="B3" s="86"/>
      <c r="C3" s="86"/>
      <c r="D3" s="51" t="s">
        <v>0</v>
      </c>
      <c r="J3" s="86"/>
    </row>
    <row r="4" spans="1:4" ht="18.75" customHeight="1">
      <c r="A4" s="120"/>
      <c r="B4" s="117">
        <v>2011</v>
      </c>
      <c r="C4" s="117">
        <v>2012</v>
      </c>
      <c r="D4" s="117" t="s">
        <v>50</v>
      </c>
    </row>
    <row r="5" spans="1:4" ht="12.75">
      <c r="A5" s="116"/>
      <c r="B5" s="86"/>
      <c r="C5" s="86"/>
      <c r="D5" s="86"/>
    </row>
    <row r="6" spans="1:5" ht="12.75">
      <c r="A6" s="160" t="s">
        <v>5</v>
      </c>
      <c r="B6" s="59">
        <v>4844</v>
      </c>
      <c r="C6" s="59">
        <v>4618</v>
      </c>
      <c r="D6" s="46">
        <v>-4.7</v>
      </c>
      <c r="E6" s="95"/>
    </row>
    <row r="7" spans="1:5" ht="12.75">
      <c r="A7" s="160" t="s">
        <v>6</v>
      </c>
      <c r="B7" s="59">
        <v>4894</v>
      </c>
      <c r="C7" s="59">
        <v>4555</v>
      </c>
      <c r="D7" s="46">
        <v>-6.9</v>
      </c>
      <c r="E7" s="95"/>
    </row>
    <row r="8" spans="1:5" ht="12.75">
      <c r="A8" s="160" t="s">
        <v>7</v>
      </c>
      <c r="B8" s="59">
        <v>3462</v>
      </c>
      <c r="C8" s="59">
        <v>3161</v>
      </c>
      <c r="D8" s="46">
        <v>-8.7</v>
      </c>
      <c r="E8" s="95"/>
    </row>
    <row r="9" spans="1:8" ht="12.75">
      <c r="A9" s="160" t="s">
        <v>8</v>
      </c>
      <c r="B9" s="59">
        <v>2906</v>
      </c>
      <c r="C9" s="59">
        <v>2690</v>
      </c>
      <c r="D9" s="46">
        <v>-7.4</v>
      </c>
      <c r="E9" s="95"/>
      <c r="F9" s="59"/>
      <c r="G9" s="59"/>
      <c r="H9" s="58"/>
    </row>
    <row r="10" spans="1:4" ht="12.75">
      <c r="A10" s="160"/>
      <c r="B10" s="59"/>
      <c r="C10" s="59"/>
      <c r="D10" s="161"/>
    </row>
    <row r="11" spans="1:4" ht="12.75">
      <c r="A11" s="162" t="s">
        <v>2</v>
      </c>
      <c r="B11" s="163">
        <v>16106</v>
      </c>
      <c r="C11" s="163">
        <v>15025</v>
      </c>
      <c r="D11" s="164">
        <v>-6.7</v>
      </c>
    </row>
    <row r="12" spans="1:4" ht="12.75">
      <c r="A12" s="165"/>
      <c r="B12" s="75"/>
      <c r="C12" s="75"/>
      <c r="D12" s="75"/>
    </row>
    <row r="13" spans="1:10" ht="12.75">
      <c r="A13" s="64" t="s">
        <v>9</v>
      </c>
      <c r="B13" s="64"/>
      <c r="C13" s="64"/>
      <c r="D13" s="64"/>
      <c r="E13" s="64"/>
      <c r="F13" s="64"/>
      <c r="G13" s="64"/>
      <c r="H13" s="132"/>
      <c r="I13" s="132"/>
      <c r="J13" s="86"/>
    </row>
    <row r="15" spans="2:3" ht="12.75">
      <c r="B15" s="59"/>
      <c r="C15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6" style="158" customWidth="1"/>
    <col min="2" max="2" width="8.66015625" style="158" customWidth="1"/>
    <col min="3" max="5" width="8.83203125" style="158" customWidth="1"/>
    <col min="6" max="6" width="2.66015625" style="158" customWidth="1"/>
    <col min="7" max="7" width="8" style="158" customWidth="1"/>
    <col min="8" max="10" width="8.83203125" style="158" customWidth="1"/>
    <col min="11" max="11" width="2.66015625" style="158" customWidth="1"/>
    <col min="12" max="12" width="7.83203125" style="158" customWidth="1"/>
    <col min="13" max="15" width="8.83203125" style="158" customWidth="1"/>
    <col min="16" max="16384" width="8.83203125" style="158" customWidth="1"/>
  </cols>
  <sheetData>
    <row r="1" spans="1:2" s="105" customFormat="1" ht="12.75">
      <c r="A1" s="187" t="s">
        <v>93</v>
      </c>
      <c r="B1" s="187"/>
    </row>
    <row r="2" s="105" customFormat="1" ht="12.75"/>
    <row r="3" spans="1:15" s="105" customFormat="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 t="s">
        <v>0</v>
      </c>
    </row>
    <row r="4" spans="1:15" s="105" customFormat="1" ht="12.75" customHeight="1">
      <c r="A4" s="142"/>
      <c r="B4" s="195" t="s">
        <v>81</v>
      </c>
      <c r="C4" s="195"/>
      <c r="D4" s="195"/>
      <c r="E4" s="195"/>
      <c r="F4" s="142"/>
      <c r="G4" s="195" t="s">
        <v>82</v>
      </c>
      <c r="H4" s="195"/>
      <c r="I4" s="195"/>
      <c r="J4" s="195"/>
      <c r="K4" s="142"/>
      <c r="L4" s="195" t="s">
        <v>1</v>
      </c>
      <c r="M4" s="195"/>
      <c r="N4" s="195"/>
      <c r="O4" s="195"/>
    </row>
    <row r="5" spans="1:15" s="105" customFormat="1" ht="12.75">
      <c r="A5" s="144"/>
      <c r="B5" s="144">
        <v>2010</v>
      </c>
      <c r="C5" s="140">
        <v>2011</v>
      </c>
      <c r="D5" s="140">
        <v>2012</v>
      </c>
      <c r="E5" s="146" t="s">
        <v>4</v>
      </c>
      <c r="F5" s="146"/>
      <c r="G5" s="146">
        <v>2010</v>
      </c>
      <c r="H5" s="140">
        <v>2011</v>
      </c>
      <c r="I5" s="140">
        <v>2012</v>
      </c>
      <c r="J5" s="146" t="s">
        <v>4</v>
      </c>
      <c r="K5" s="146"/>
      <c r="L5" s="146">
        <v>2010</v>
      </c>
      <c r="M5" s="140">
        <v>2011</v>
      </c>
      <c r="N5" s="140">
        <v>2012</v>
      </c>
      <c r="O5" s="146" t="s">
        <v>4</v>
      </c>
    </row>
    <row r="6" spans="1:15" s="105" customFormat="1" ht="12.75">
      <c r="A6" s="142"/>
      <c r="B6" s="142"/>
      <c r="E6" s="147"/>
      <c r="F6" s="142"/>
      <c r="G6" s="142"/>
      <c r="J6" s="147"/>
      <c r="K6" s="142"/>
      <c r="L6" s="142"/>
      <c r="O6" s="147"/>
    </row>
    <row r="7" spans="1:15" s="105" customFormat="1" ht="12.75">
      <c r="A7" s="148" t="s">
        <v>5</v>
      </c>
      <c r="B7" s="149">
        <v>75</v>
      </c>
      <c r="C7" s="105">
        <v>49</v>
      </c>
      <c r="D7" s="105">
        <v>38</v>
      </c>
      <c r="E7" s="108">
        <v>-22.448979591836736</v>
      </c>
      <c r="F7" s="142"/>
      <c r="G7" s="142">
        <v>16</v>
      </c>
      <c r="H7" s="105">
        <v>20</v>
      </c>
      <c r="I7" s="105">
        <v>20</v>
      </c>
      <c r="J7" s="108">
        <v>0</v>
      </c>
      <c r="K7" s="142"/>
      <c r="L7" s="142">
        <v>91</v>
      </c>
      <c r="M7" s="105">
        <v>69</v>
      </c>
      <c r="N7" s="105">
        <v>58</v>
      </c>
      <c r="O7" s="108">
        <v>-15.942028985507244</v>
      </c>
    </row>
    <row r="8" spans="1:15" s="105" customFormat="1" ht="12.75">
      <c r="A8" s="148" t="s">
        <v>6</v>
      </c>
      <c r="B8" s="149">
        <v>30</v>
      </c>
      <c r="C8" s="105">
        <v>34</v>
      </c>
      <c r="D8" s="105">
        <v>35</v>
      </c>
      <c r="E8" s="108">
        <v>2.941176470588235</v>
      </c>
      <c r="F8" s="142"/>
      <c r="G8" s="142">
        <v>5</v>
      </c>
      <c r="H8" s="105">
        <v>6</v>
      </c>
      <c r="I8" s="105">
        <v>14</v>
      </c>
      <c r="J8" s="108">
        <v>133.33333333333331</v>
      </c>
      <c r="K8" s="142"/>
      <c r="L8" s="142">
        <v>35</v>
      </c>
      <c r="M8" s="105">
        <v>40</v>
      </c>
      <c r="N8" s="105">
        <v>49</v>
      </c>
      <c r="O8" s="108">
        <v>22.5</v>
      </c>
    </row>
    <row r="9" spans="1:15" s="105" customFormat="1" ht="12.75">
      <c r="A9" s="148" t="s">
        <v>7</v>
      </c>
      <c r="B9" s="149">
        <v>12</v>
      </c>
      <c r="C9" s="105">
        <v>10</v>
      </c>
      <c r="D9" s="105">
        <v>11</v>
      </c>
      <c r="E9" s="108">
        <v>10</v>
      </c>
      <c r="F9" s="142"/>
      <c r="G9" s="142">
        <v>12</v>
      </c>
      <c r="H9" s="105">
        <v>1</v>
      </c>
      <c r="I9" s="105">
        <v>1</v>
      </c>
      <c r="J9" s="108">
        <v>0</v>
      </c>
      <c r="K9" s="142"/>
      <c r="L9" s="142">
        <v>24</v>
      </c>
      <c r="M9" s="105">
        <v>11</v>
      </c>
      <c r="N9" s="105">
        <v>12</v>
      </c>
      <c r="O9" s="108">
        <v>9.090909090909092</v>
      </c>
    </row>
    <row r="10" spans="1:15" s="105" customFormat="1" ht="12.75">
      <c r="A10" s="148" t="s">
        <v>8</v>
      </c>
      <c r="B10" s="149">
        <v>14</v>
      </c>
      <c r="C10" s="105">
        <v>12</v>
      </c>
      <c r="D10" s="105">
        <v>11</v>
      </c>
      <c r="E10" s="108">
        <v>-8.333333333333332</v>
      </c>
      <c r="F10" s="142"/>
      <c r="G10" s="142">
        <v>46</v>
      </c>
      <c r="H10" s="105">
        <v>42</v>
      </c>
      <c r="I10" s="105">
        <v>50</v>
      </c>
      <c r="J10" s="108">
        <v>19.047619047619047</v>
      </c>
      <c r="K10" s="142"/>
      <c r="L10" s="142">
        <v>60</v>
      </c>
      <c r="M10" s="105">
        <v>54</v>
      </c>
      <c r="N10" s="105">
        <v>61</v>
      </c>
      <c r="O10" s="108">
        <v>12.962962962962962</v>
      </c>
    </row>
    <row r="11" spans="1:15" s="105" customFormat="1" ht="12.75">
      <c r="A11" s="142"/>
      <c r="B11" s="142"/>
      <c r="E11" s="108"/>
      <c r="F11" s="142"/>
      <c r="G11" s="142"/>
      <c r="J11" s="108"/>
      <c r="K11" s="142"/>
      <c r="L11" s="142"/>
      <c r="O11" s="108"/>
    </row>
    <row r="12" spans="1:15" s="151" customFormat="1" ht="12.75">
      <c r="A12" s="150" t="s">
        <v>2</v>
      </c>
      <c r="B12" s="150">
        <v>132</v>
      </c>
      <c r="C12" s="151">
        <v>104</v>
      </c>
      <c r="D12" s="151">
        <v>96</v>
      </c>
      <c r="E12" s="111">
        <v>-7.6923076923076925</v>
      </c>
      <c r="F12" s="150"/>
      <c r="G12" s="150">
        <v>79</v>
      </c>
      <c r="H12" s="151">
        <v>70</v>
      </c>
      <c r="I12" s="151">
        <v>85</v>
      </c>
      <c r="J12" s="111">
        <v>21.428571428571427</v>
      </c>
      <c r="K12" s="150"/>
      <c r="L12" s="150">
        <v>210</v>
      </c>
      <c r="M12" s="151">
        <v>174</v>
      </c>
      <c r="N12" s="151">
        <v>180</v>
      </c>
      <c r="O12" s="111">
        <v>3.4482758620689653</v>
      </c>
    </row>
    <row r="13" spans="1:15" s="105" customFormat="1" ht="12.75">
      <c r="A13" s="153"/>
      <c r="B13" s="153"/>
      <c r="C13" s="154"/>
      <c r="D13" s="154"/>
      <c r="E13" s="155"/>
      <c r="F13" s="153"/>
      <c r="G13" s="153"/>
      <c r="H13" s="154"/>
      <c r="I13" s="154"/>
      <c r="J13" s="155"/>
      <c r="K13" s="153"/>
      <c r="L13" s="153"/>
      <c r="M13" s="156"/>
      <c r="N13" s="156"/>
      <c r="O13" s="155"/>
    </row>
    <row r="14" spans="1:15" s="105" customFormat="1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9" s="105" customFormat="1" ht="12.75">
      <c r="A15" s="64" t="s">
        <v>9</v>
      </c>
      <c r="B15" s="138"/>
      <c r="C15" s="138"/>
      <c r="D15" s="138"/>
      <c r="E15" s="138"/>
      <c r="F15" s="138"/>
      <c r="G15" s="138"/>
      <c r="H15" s="138"/>
      <c r="I15" s="138"/>
    </row>
    <row r="22" spans="1:2" ht="12.75">
      <c r="A22" s="157"/>
      <c r="B22" s="157"/>
    </row>
    <row r="25" spans="1:2" ht="12.75">
      <c r="A25" s="58"/>
      <c r="B25" s="58"/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9.5" style="86" customWidth="1"/>
    <col min="2" max="2" width="10.16015625" style="86" customWidth="1"/>
    <col min="3" max="3" width="8.83203125" style="86" customWidth="1"/>
    <col min="4" max="4" width="9.5" style="86" customWidth="1"/>
    <col min="5" max="5" width="8.83203125" style="86" customWidth="1"/>
    <col min="6" max="6" width="2.5" style="86" customWidth="1"/>
    <col min="7" max="7" width="10.16015625" style="86" customWidth="1"/>
    <col min="8" max="10" width="8.83203125" style="86" customWidth="1"/>
    <col min="11" max="11" width="3.33203125" style="86" customWidth="1"/>
    <col min="12" max="12" width="10.16015625" style="86" customWidth="1"/>
    <col min="13" max="16384" width="8.83203125" style="86" customWidth="1"/>
  </cols>
  <sheetData>
    <row r="1" spans="1:16" s="105" customFormat="1" ht="12.75">
      <c r="A1" s="187" t="s">
        <v>92</v>
      </c>
      <c r="B1" s="187"/>
      <c r="G1" s="187"/>
      <c r="P1" s="139"/>
    </row>
    <row r="2" s="105" customFormat="1" ht="12.75"/>
    <row r="3" spans="1:15" s="105" customFormat="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 t="s">
        <v>0</v>
      </c>
    </row>
    <row r="4" spans="1:15" s="105" customFormat="1" ht="12.75" customHeight="1">
      <c r="A4" s="142"/>
      <c r="B4" s="195" t="s">
        <v>125</v>
      </c>
      <c r="C4" s="195"/>
      <c r="D4" s="195"/>
      <c r="E4" s="195"/>
      <c r="F4" s="142"/>
      <c r="G4" s="195" t="s">
        <v>126</v>
      </c>
      <c r="H4" s="195"/>
      <c r="I4" s="195"/>
      <c r="J4" s="195"/>
      <c r="K4" s="143"/>
      <c r="L4" s="195" t="s">
        <v>1</v>
      </c>
      <c r="M4" s="195"/>
      <c r="N4" s="195"/>
      <c r="O4" s="195"/>
    </row>
    <row r="5" spans="1:15" s="105" customFormat="1" ht="25.5">
      <c r="A5" s="144"/>
      <c r="B5" s="144">
        <v>2010</v>
      </c>
      <c r="C5" s="140">
        <v>2011</v>
      </c>
      <c r="D5" s="140">
        <v>2012</v>
      </c>
      <c r="E5" s="145" t="s">
        <v>80</v>
      </c>
      <c r="F5" s="146"/>
      <c r="G5" s="144">
        <v>2010</v>
      </c>
      <c r="H5" s="140">
        <v>2011</v>
      </c>
      <c r="I5" s="140">
        <v>2012</v>
      </c>
      <c r="J5" s="145" t="s">
        <v>80</v>
      </c>
      <c r="K5" s="146"/>
      <c r="L5" s="146">
        <v>2010</v>
      </c>
      <c r="M5" s="140">
        <v>2011</v>
      </c>
      <c r="N5" s="140">
        <v>2012</v>
      </c>
      <c r="O5" s="145" t="s">
        <v>80</v>
      </c>
    </row>
    <row r="6" spans="1:15" s="105" customFormat="1" ht="12.75">
      <c r="A6" s="142"/>
      <c r="B6" s="142"/>
      <c r="E6" s="147"/>
      <c r="F6" s="142"/>
      <c r="G6" s="142"/>
      <c r="J6" s="147"/>
      <c r="K6" s="142"/>
      <c r="L6" s="142"/>
      <c r="O6" s="147"/>
    </row>
    <row r="7" spans="1:15" s="105" customFormat="1" ht="12.75">
      <c r="A7" s="148" t="s">
        <v>5</v>
      </c>
      <c r="B7" s="105">
        <v>60</v>
      </c>
      <c r="C7" s="105">
        <v>59</v>
      </c>
      <c r="D7" s="105">
        <v>78</v>
      </c>
      <c r="E7" s="108">
        <v>32.20338983050847</v>
      </c>
      <c r="F7" s="142"/>
      <c r="G7" s="149">
        <v>20</v>
      </c>
      <c r="H7" s="105">
        <v>21</v>
      </c>
      <c r="I7" s="105">
        <v>20</v>
      </c>
      <c r="J7" s="108">
        <v>-4.761904761904762</v>
      </c>
      <c r="K7" s="142"/>
      <c r="L7" s="142">
        <v>80</v>
      </c>
      <c r="M7" s="105">
        <v>80</v>
      </c>
      <c r="N7" s="105">
        <v>98</v>
      </c>
      <c r="O7" s="108">
        <v>22.5</v>
      </c>
    </row>
    <row r="8" spans="1:15" s="105" customFormat="1" ht="12.75">
      <c r="A8" s="148" t="s">
        <v>6</v>
      </c>
      <c r="B8" s="105">
        <v>155</v>
      </c>
      <c r="C8" s="105">
        <v>148</v>
      </c>
      <c r="D8" s="105">
        <v>152</v>
      </c>
      <c r="E8" s="108">
        <v>2.7027027027027026</v>
      </c>
      <c r="F8" s="142"/>
      <c r="G8" s="149">
        <v>5</v>
      </c>
      <c r="H8" s="105">
        <v>6</v>
      </c>
      <c r="I8" s="105">
        <v>13</v>
      </c>
      <c r="J8" s="108">
        <v>116.66666666666667</v>
      </c>
      <c r="K8" s="142"/>
      <c r="L8" s="142">
        <v>160</v>
      </c>
      <c r="M8" s="105">
        <v>154</v>
      </c>
      <c r="N8" s="105">
        <v>165</v>
      </c>
      <c r="O8" s="108">
        <v>7.142857142857142</v>
      </c>
    </row>
    <row r="9" spans="1:15" s="105" customFormat="1" ht="12.75">
      <c r="A9" s="148" t="s">
        <v>7</v>
      </c>
      <c r="B9" s="105">
        <v>84</v>
      </c>
      <c r="C9" s="105">
        <v>69</v>
      </c>
      <c r="D9" s="105">
        <v>58</v>
      </c>
      <c r="E9" s="108">
        <v>-15.942028985507244</v>
      </c>
      <c r="F9" s="142"/>
      <c r="G9" s="149">
        <v>5</v>
      </c>
      <c r="H9" s="105">
        <v>2</v>
      </c>
      <c r="I9" s="105">
        <v>2</v>
      </c>
      <c r="J9" s="108">
        <v>0</v>
      </c>
      <c r="K9" s="142"/>
      <c r="L9" s="142">
        <v>89</v>
      </c>
      <c r="M9" s="105">
        <v>71</v>
      </c>
      <c r="N9" s="105">
        <v>60</v>
      </c>
      <c r="O9" s="108">
        <v>-15.492957746478872</v>
      </c>
    </row>
    <row r="10" spans="1:15" s="105" customFormat="1" ht="12.75">
      <c r="A10" s="148" t="s">
        <v>8</v>
      </c>
      <c r="B10" s="105">
        <v>114</v>
      </c>
      <c r="C10" s="105">
        <v>90</v>
      </c>
      <c r="D10" s="105">
        <v>69</v>
      </c>
      <c r="E10" s="108">
        <v>-23.333333333333332</v>
      </c>
      <c r="F10" s="142"/>
      <c r="G10" s="149">
        <v>42</v>
      </c>
      <c r="H10" s="105">
        <v>37</v>
      </c>
      <c r="I10" s="105">
        <v>34</v>
      </c>
      <c r="J10" s="108">
        <v>-8.108108108108109</v>
      </c>
      <c r="K10" s="142"/>
      <c r="L10" s="142">
        <v>156</v>
      </c>
      <c r="M10" s="105">
        <v>127</v>
      </c>
      <c r="N10" s="105">
        <v>103</v>
      </c>
      <c r="O10" s="108">
        <v>-18.89763779527559</v>
      </c>
    </row>
    <row r="11" spans="1:15" s="105" customFormat="1" ht="12.75">
      <c r="A11" s="142"/>
      <c r="B11" s="142"/>
      <c r="E11" s="108"/>
      <c r="F11" s="142"/>
      <c r="G11" s="142"/>
      <c r="J11" s="108"/>
      <c r="K11" s="142"/>
      <c r="L11" s="142"/>
      <c r="O11" s="108"/>
    </row>
    <row r="12" spans="1:15" s="151" customFormat="1" ht="12.75">
      <c r="A12" s="150" t="s">
        <v>2</v>
      </c>
      <c r="B12" s="150">
        <v>413</v>
      </c>
      <c r="C12" s="100">
        <v>367</v>
      </c>
      <c r="D12" s="100">
        <v>357</v>
      </c>
      <c r="E12" s="111">
        <v>-2.7247956403269753</v>
      </c>
      <c r="F12" s="150"/>
      <c r="G12" s="150">
        <v>72</v>
      </c>
      <c r="H12" s="151">
        <v>66</v>
      </c>
      <c r="I12" s="151">
        <v>69</v>
      </c>
      <c r="J12" s="111">
        <v>4.545454545454546</v>
      </c>
      <c r="K12" s="150"/>
      <c r="L12" s="150">
        <v>485</v>
      </c>
      <c r="M12" s="152">
        <v>433</v>
      </c>
      <c r="N12" s="152">
        <v>426</v>
      </c>
      <c r="O12" s="111">
        <v>-1.6166281755196306</v>
      </c>
    </row>
    <row r="13" spans="1:15" s="105" customFormat="1" ht="12.75">
      <c r="A13" s="153"/>
      <c r="B13" s="153"/>
      <c r="C13" s="154"/>
      <c r="D13" s="154"/>
      <c r="E13" s="155"/>
      <c r="F13" s="144"/>
      <c r="G13" s="153"/>
      <c r="H13" s="154"/>
      <c r="I13" s="154"/>
      <c r="J13" s="155"/>
      <c r="K13" s="144"/>
      <c r="L13" s="144"/>
      <c r="M13" s="156"/>
      <c r="N13" s="156"/>
      <c r="O13" s="155"/>
    </row>
    <row r="14" spans="1:15" s="105" customFormat="1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="105" customFormat="1" ht="12.75">
      <c r="A15" s="64" t="s">
        <v>9</v>
      </c>
    </row>
  </sheetData>
  <sheetProtection/>
  <mergeCells count="3">
    <mergeCell ref="B4:E4"/>
    <mergeCell ref="L4:O4"/>
    <mergeCell ref="G4:J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22.66015625" style="86" customWidth="1"/>
    <col min="2" max="3" width="12.33203125" style="86" customWidth="1"/>
    <col min="4" max="4" width="11.33203125" style="86" customWidth="1"/>
    <col min="5" max="5" width="2.83203125" style="86" customWidth="1"/>
    <col min="6" max="6" width="13.5" style="86" customWidth="1"/>
    <col min="7" max="7" width="13.16015625" style="86" customWidth="1"/>
    <col min="8" max="8" width="14.83203125" style="86" customWidth="1"/>
    <col min="9" max="9" width="2.83203125" style="86" customWidth="1"/>
    <col min="10" max="10" width="13.5" style="86" customWidth="1"/>
    <col min="11" max="11" width="13.16015625" style="86" customWidth="1"/>
    <col min="12" max="12" width="14.5" style="86" customWidth="1"/>
    <col min="13" max="16384" width="8.83203125" style="86" customWidth="1"/>
  </cols>
  <sheetData>
    <row r="1" ht="12.75">
      <c r="A1" s="50" t="s">
        <v>94</v>
      </c>
    </row>
    <row r="2" ht="12.75">
      <c r="A2" s="50"/>
    </row>
    <row r="3" spans="2:8" ht="18.75" customHeight="1">
      <c r="B3" s="55"/>
      <c r="C3" s="55"/>
      <c r="D3" s="55"/>
      <c r="E3" s="55"/>
      <c r="F3" s="55"/>
      <c r="G3" s="55"/>
      <c r="H3" s="51" t="s">
        <v>0</v>
      </c>
    </row>
    <row r="4" spans="1:8" ht="40.5" customHeight="1">
      <c r="A4" s="106"/>
      <c r="B4" s="118" t="s">
        <v>113</v>
      </c>
      <c r="C4" s="118" t="s">
        <v>114</v>
      </c>
      <c r="D4" s="135" t="s">
        <v>115</v>
      </c>
      <c r="E4" s="106"/>
      <c r="F4" s="118" t="s">
        <v>116</v>
      </c>
      <c r="G4" s="118" t="s">
        <v>117</v>
      </c>
      <c r="H4" s="118" t="s">
        <v>118</v>
      </c>
    </row>
    <row r="5" spans="2:8" ht="12.75">
      <c r="B5" s="124"/>
      <c r="C5" s="124"/>
      <c r="D5" s="88"/>
      <c r="F5" s="89"/>
      <c r="G5" s="89"/>
      <c r="H5" s="88"/>
    </row>
    <row r="6" spans="1:8" ht="12.75">
      <c r="A6" s="86" t="s">
        <v>23</v>
      </c>
      <c r="B6" s="124"/>
      <c r="C6" s="124"/>
      <c r="D6" s="88"/>
      <c r="F6" s="89"/>
      <c r="G6" s="89"/>
      <c r="H6" s="88"/>
    </row>
    <row r="7" spans="1:10" ht="12.75">
      <c r="A7" s="86">
        <v>2011</v>
      </c>
      <c r="B7" s="74">
        <v>15431</v>
      </c>
      <c r="C7" s="74">
        <v>3654</v>
      </c>
      <c r="D7" s="136">
        <v>0.23679605987946342</v>
      </c>
      <c r="F7" s="74">
        <v>3879</v>
      </c>
      <c r="G7" s="74">
        <v>1987</v>
      </c>
      <c r="H7" s="127">
        <v>8.9</v>
      </c>
      <c r="J7" s="74"/>
    </row>
    <row r="8" spans="1:10" ht="12.75">
      <c r="A8" s="86">
        <v>2012</v>
      </c>
      <c r="B8" s="74">
        <v>16611</v>
      </c>
      <c r="C8" s="74">
        <v>4153</v>
      </c>
      <c r="D8" s="136">
        <v>0.2500150502678948</v>
      </c>
      <c r="F8" s="74">
        <v>4418</v>
      </c>
      <c r="G8" s="74">
        <v>2204</v>
      </c>
      <c r="H8" s="128">
        <v>10</v>
      </c>
      <c r="J8" s="74"/>
    </row>
    <row r="9" spans="1:8" ht="12.75">
      <c r="A9" s="86" t="s">
        <v>51</v>
      </c>
      <c r="B9" s="127">
        <v>7.6</v>
      </c>
      <c r="C9" s="127">
        <v>13.7</v>
      </c>
      <c r="D9" s="127">
        <v>5.6</v>
      </c>
      <c r="E9" s="127"/>
      <c r="F9" s="127">
        <v>13.9</v>
      </c>
      <c r="G9" s="127">
        <v>10.9</v>
      </c>
      <c r="H9" s="127">
        <v>1.1</v>
      </c>
    </row>
    <row r="10" spans="2:8" ht="12.75">
      <c r="B10" s="74"/>
      <c r="C10" s="74"/>
      <c r="D10" s="136"/>
      <c r="F10" s="74"/>
      <c r="G10" s="74"/>
      <c r="H10" s="75"/>
    </row>
    <row r="11" spans="1:8" ht="12.75">
      <c r="A11" s="86" t="s">
        <v>26</v>
      </c>
      <c r="B11" s="74"/>
      <c r="C11" s="74"/>
      <c r="D11" s="136"/>
      <c r="F11" s="74"/>
      <c r="G11" s="74"/>
      <c r="H11" s="75"/>
    </row>
    <row r="12" spans="1:10" ht="12.75">
      <c r="A12" s="86">
        <v>2011</v>
      </c>
      <c r="B12" s="74">
        <v>336793</v>
      </c>
      <c r="C12" s="74">
        <v>80569</v>
      </c>
      <c r="D12" s="136">
        <v>0.23922409313732768</v>
      </c>
      <c r="F12" s="74">
        <v>96075</v>
      </c>
      <c r="G12" s="74">
        <v>28389</v>
      </c>
      <c r="H12" s="127">
        <v>9.7</v>
      </c>
      <c r="J12" s="74"/>
    </row>
    <row r="13" spans="1:10" ht="12.75">
      <c r="A13" s="86">
        <v>2012</v>
      </c>
      <c r="B13" s="74">
        <v>365285</v>
      </c>
      <c r="C13" s="74">
        <v>93887</v>
      </c>
      <c r="D13" s="136">
        <v>0.2570239675869527</v>
      </c>
      <c r="F13" s="74">
        <v>112852</v>
      </c>
      <c r="G13" s="74">
        <v>33872</v>
      </c>
      <c r="H13" s="127">
        <v>11.8</v>
      </c>
      <c r="J13" s="74"/>
    </row>
    <row r="14" spans="1:8" ht="12.75">
      <c r="A14" s="87" t="s">
        <v>51</v>
      </c>
      <c r="B14" s="137">
        <v>8.5</v>
      </c>
      <c r="C14" s="137">
        <v>16.5</v>
      </c>
      <c r="D14" s="137">
        <v>7.4</v>
      </c>
      <c r="E14" s="137"/>
      <c r="F14" s="137">
        <v>17.5</v>
      </c>
      <c r="G14" s="137">
        <v>19.3</v>
      </c>
      <c r="H14" s="137">
        <v>2.1</v>
      </c>
    </row>
    <row r="16" spans="1:7" ht="12.75">
      <c r="A16" s="64" t="s">
        <v>9</v>
      </c>
      <c r="B16" s="138"/>
      <c r="C16" s="138"/>
      <c r="D16" s="138"/>
      <c r="E16" s="138"/>
      <c r="F16" s="138"/>
      <c r="G16" s="138"/>
    </row>
    <row r="20" ht="12.75">
      <c r="H20" s="1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PageLayoutView="0" workbookViewId="0" topLeftCell="A1">
      <selection activeCell="A2" sqref="A2"/>
    </sheetView>
  </sheetViews>
  <sheetFormatPr defaultColWidth="8.83203125" defaultRowHeight="12.75"/>
  <cols>
    <col min="1" max="1" width="15.33203125" style="86" customWidth="1"/>
    <col min="2" max="3" width="12.33203125" style="86" customWidth="1"/>
    <col min="4" max="4" width="14.16015625" style="86" customWidth="1"/>
    <col min="5" max="5" width="11.83203125" style="86" customWidth="1"/>
    <col min="6" max="6" width="2.83203125" style="86" customWidth="1"/>
    <col min="7" max="7" width="13.5" style="86" customWidth="1"/>
    <col min="8" max="8" width="13.16015625" style="86" customWidth="1"/>
    <col min="9" max="9" width="14.16015625" style="86" customWidth="1"/>
    <col min="10" max="10" width="11.5" style="86" customWidth="1"/>
    <col min="11" max="11" width="2.83203125" style="86" customWidth="1"/>
    <col min="12" max="12" width="13.5" style="86" customWidth="1"/>
    <col min="13" max="13" width="14.5" style="86" customWidth="1"/>
    <col min="14" max="14" width="11.33203125" style="86" customWidth="1"/>
    <col min="15" max="16384" width="8.83203125" style="86" customWidth="1"/>
  </cols>
  <sheetData>
    <row r="1" spans="1:11" ht="13.5" customHeight="1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114"/>
    </row>
    <row r="2" spans="1:11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77"/>
    </row>
    <row r="3" spans="1:14" ht="12.75">
      <c r="A3" s="87"/>
      <c r="N3" s="51" t="s">
        <v>0</v>
      </c>
    </row>
    <row r="4" spans="2:14" ht="30.75" customHeight="1">
      <c r="B4" s="196" t="s">
        <v>42</v>
      </c>
      <c r="C4" s="192"/>
      <c r="D4" s="192"/>
      <c r="E4" s="192"/>
      <c r="F4" s="115"/>
      <c r="G4" s="196" t="s">
        <v>43</v>
      </c>
      <c r="H4" s="192"/>
      <c r="I4" s="192"/>
      <c r="J4" s="192"/>
      <c r="K4" s="115"/>
      <c r="L4" s="192" t="s">
        <v>53</v>
      </c>
      <c r="M4" s="192"/>
      <c r="N4" s="192"/>
    </row>
    <row r="5" spans="1:14" ht="43.5" customHeight="1">
      <c r="A5" s="120" t="s">
        <v>27</v>
      </c>
      <c r="B5" s="117" t="s">
        <v>39</v>
      </c>
      <c r="C5" s="118" t="s">
        <v>40</v>
      </c>
      <c r="D5" s="118" t="s">
        <v>41</v>
      </c>
      <c r="E5" s="118" t="s">
        <v>54</v>
      </c>
      <c r="F5" s="119"/>
      <c r="G5" s="117" t="s">
        <v>39</v>
      </c>
      <c r="H5" s="118" t="s">
        <v>40</v>
      </c>
      <c r="I5" s="118" t="s">
        <v>41</v>
      </c>
      <c r="J5" s="118" t="s">
        <v>54</v>
      </c>
      <c r="K5" s="119"/>
      <c r="L5" s="117" t="s">
        <v>39</v>
      </c>
      <c r="M5" s="118" t="s">
        <v>41</v>
      </c>
      <c r="N5" s="118" t="s">
        <v>52</v>
      </c>
    </row>
    <row r="6" spans="1:14" ht="12.75">
      <c r="A6" s="123"/>
      <c r="B6" s="124"/>
      <c r="C6" s="89"/>
      <c r="D6" s="89"/>
      <c r="E6" s="89"/>
      <c r="F6" s="116"/>
      <c r="G6" s="124"/>
      <c r="H6" s="89"/>
      <c r="I6" s="89"/>
      <c r="J6" s="89"/>
      <c r="K6" s="116"/>
      <c r="L6" s="124"/>
      <c r="M6" s="89"/>
      <c r="N6" s="89"/>
    </row>
    <row r="7" spans="1:14" ht="16.5" customHeight="1">
      <c r="A7" s="116" t="s">
        <v>23</v>
      </c>
      <c r="D7" s="116"/>
      <c r="E7" s="116"/>
      <c r="F7" s="116"/>
      <c r="I7" s="116"/>
      <c r="J7" s="116"/>
      <c r="K7" s="116"/>
      <c r="M7" s="116"/>
      <c r="N7" s="116"/>
    </row>
    <row r="8" spans="1:14" ht="14.25" customHeight="1">
      <c r="A8" s="125" t="s">
        <v>44</v>
      </c>
      <c r="B8" s="74">
        <v>40780</v>
      </c>
      <c r="C8" s="74">
        <v>35742</v>
      </c>
      <c r="D8" s="126">
        <v>921</v>
      </c>
      <c r="E8" s="127">
        <v>2.3</v>
      </c>
      <c r="F8" s="116"/>
      <c r="G8" s="74">
        <v>39527</v>
      </c>
      <c r="H8" s="74">
        <v>35169</v>
      </c>
      <c r="I8" s="126">
        <v>986</v>
      </c>
      <c r="J8" s="127">
        <v>2.5</v>
      </c>
      <c r="K8" s="116"/>
      <c r="L8" s="127">
        <v>-3.1</v>
      </c>
      <c r="M8" s="127">
        <v>7.1</v>
      </c>
      <c r="N8" s="127">
        <v>8.7</v>
      </c>
    </row>
    <row r="9" spans="1:14" ht="14.25" customHeight="1">
      <c r="A9" s="125" t="s">
        <v>45</v>
      </c>
      <c r="B9" s="74">
        <v>41325</v>
      </c>
      <c r="C9" s="74">
        <v>36272</v>
      </c>
      <c r="D9" s="126">
        <v>958</v>
      </c>
      <c r="E9" s="127">
        <v>2.3</v>
      </c>
      <c r="F9" s="116"/>
      <c r="G9" s="74">
        <v>39095</v>
      </c>
      <c r="H9" s="74">
        <v>34705</v>
      </c>
      <c r="I9" s="126">
        <v>989</v>
      </c>
      <c r="J9" s="127">
        <v>2.5</v>
      </c>
      <c r="K9" s="116"/>
      <c r="L9" s="127">
        <v>-5.4</v>
      </c>
      <c r="M9" s="127">
        <v>3.2</v>
      </c>
      <c r="N9" s="127">
        <v>8.7</v>
      </c>
    </row>
    <row r="10" spans="1:14" ht="14.25" customHeight="1">
      <c r="A10" s="125" t="s">
        <v>47</v>
      </c>
      <c r="B10" s="74">
        <v>41365</v>
      </c>
      <c r="C10" s="74">
        <v>36499</v>
      </c>
      <c r="D10" s="126">
        <v>947</v>
      </c>
      <c r="E10" s="127">
        <v>2.3</v>
      </c>
      <c r="F10" s="116"/>
      <c r="G10" s="74">
        <v>38372</v>
      </c>
      <c r="H10" s="74">
        <v>34158</v>
      </c>
      <c r="I10" s="126">
        <v>1037</v>
      </c>
      <c r="J10" s="127">
        <v>2.7</v>
      </c>
      <c r="K10" s="116"/>
      <c r="L10" s="127">
        <v>-7.2</v>
      </c>
      <c r="M10" s="127">
        <v>9.5</v>
      </c>
      <c r="N10" s="127">
        <v>17.4</v>
      </c>
    </row>
    <row r="11" spans="1:14" ht="14.25" customHeight="1">
      <c r="A11" s="125" t="s">
        <v>46</v>
      </c>
      <c r="B11" s="74">
        <v>40388</v>
      </c>
      <c r="C11" s="74">
        <v>35692</v>
      </c>
      <c r="D11" s="126">
        <v>904</v>
      </c>
      <c r="E11" s="127">
        <v>2.2</v>
      </c>
      <c r="F11" s="116"/>
      <c r="G11" s="74">
        <v>38085</v>
      </c>
      <c r="H11" s="74">
        <v>34090</v>
      </c>
      <c r="I11" s="126">
        <v>1034</v>
      </c>
      <c r="J11" s="127">
        <v>2.7</v>
      </c>
      <c r="K11" s="116"/>
      <c r="L11" s="127">
        <v>-5.7</v>
      </c>
      <c r="M11" s="127">
        <v>14.4</v>
      </c>
      <c r="N11" s="127">
        <v>22.7</v>
      </c>
    </row>
    <row r="12" spans="1:14" ht="14.25" customHeight="1">
      <c r="A12" s="125"/>
      <c r="B12" s="74"/>
      <c r="C12" s="74"/>
      <c r="D12" s="126"/>
      <c r="E12" s="127"/>
      <c r="F12" s="116"/>
      <c r="G12" s="74"/>
      <c r="H12" s="74"/>
      <c r="I12" s="126"/>
      <c r="J12" s="127"/>
      <c r="K12" s="116"/>
      <c r="L12" s="127"/>
      <c r="M12" s="127"/>
      <c r="N12" s="127"/>
    </row>
    <row r="13" spans="1:14" ht="18.75" customHeight="1">
      <c r="A13" s="125" t="s">
        <v>26</v>
      </c>
      <c r="B13" s="74"/>
      <c r="C13" s="74"/>
      <c r="D13" s="126"/>
      <c r="E13" s="127"/>
      <c r="F13" s="116"/>
      <c r="G13" s="74"/>
      <c r="H13" s="74"/>
      <c r="I13" s="126"/>
      <c r="J13" s="127"/>
      <c r="K13" s="116"/>
      <c r="L13" s="127"/>
      <c r="M13" s="127"/>
      <c r="N13" s="127"/>
    </row>
    <row r="14" spans="1:14" ht="14.25" customHeight="1">
      <c r="A14" s="125" t="s">
        <v>44</v>
      </c>
      <c r="B14" s="74">
        <v>1262438</v>
      </c>
      <c r="C14" s="74">
        <v>883719</v>
      </c>
      <c r="D14" s="126">
        <v>27993</v>
      </c>
      <c r="E14" s="127">
        <v>2.2</v>
      </c>
      <c r="F14" s="116"/>
      <c r="G14" s="74">
        <v>1183959</v>
      </c>
      <c r="H14" s="74">
        <v>840008</v>
      </c>
      <c r="I14" s="126">
        <v>28556</v>
      </c>
      <c r="J14" s="127">
        <v>2.4</v>
      </c>
      <c r="K14" s="116"/>
      <c r="L14" s="127">
        <v>-6.2</v>
      </c>
      <c r="M14" s="128">
        <v>2</v>
      </c>
      <c r="N14" s="127">
        <v>9.1</v>
      </c>
    </row>
    <row r="15" spans="1:14" ht="14.25" customHeight="1">
      <c r="A15" s="125" t="s">
        <v>45</v>
      </c>
      <c r="B15" s="74">
        <v>1262760</v>
      </c>
      <c r="C15" s="74">
        <v>892747</v>
      </c>
      <c r="D15" s="126">
        <v>26407</v>
      </c>
      <c r="E15" s="127">
        <v>2.1</v>
      </c>
      <c r="F15" s="116"/>
      <c r="G15" s="74">
        <v>1154069</v>
      </c>
      <c r="H15" s="74">
        <v>824779</v>
      </c>
      <c r="I15" s="126">
        <v>29987</v>
      </c>
      <c r="J15" s="127">
        <v>2.6</v>
      </c>
      <c r="K15" s="116"/>
      <c r="L15" s="127">
        <v>-8.6</v>
      </c>
      <c r="M15" s="127">
        <v>13.6</v>
      </c>
      <c r="N15" s="127">
        <v>23.8</v>
      </c>
    </row>
    <row r="16" spans="1:14" ht="14.25" customHeight="1">
      <c r="A16" s="125" t="s">
        <v>47</v>
      </c>
      <c r="B16" s="74">
        <v>1246727</v>
      </c>
      <c r="C16" s="74">
        <v>886382</v>
      </c>
      <c r="D16" s="126">
        <v>27419</v>
      </c>
      <c r="E16" s="127">
        <v>2.2</v>
      </c>
      <c r="F16" s="116"/>
      <c r="G16" s="74">
        <v>1129315</v>
      </c>
      <c r="H16" s="74">
        <v>802355</v>
      </c>
      <c r="I16" s="126">
        <v>32275</v>
      </c>
      <c r="J16" s="127">
        <v>2.9</v>
      </c>
      <c r="K16" s="116"/>
      <c r="L16" s="127">
        <v>-9.4</v>
      </c>
      <c r="M16" s="127">
        <v>17.7</v>
      </c>
      <c r="N16" s="127">
        <v>31.8</v>
      </c>
    </row>
    <row r="17" spans="1:14" ht="14.25" customHeight="1">
      <c r="A17" s="125" t="s">
        <v>46</v>
      </c>
      <c r="B17" s="74">
        <v>1215782</v>
      </c>
      <c r="C17" s="74">
        <v>858047</v>
      </c>
      <c r="D17" s="126">
        <v>25674</v>
      </c>
      <c r="E17" s="127">
        <v>2.1</v>
      </c>
      <c r="F17" s="116"/>
      <c r="G17" s="74">
        <v>1099600</v>
      </c>
      <c r="H17" s="74">
        <v>784521</v>
      </c>
      <c r="I17" s="126">
        <v>33023</v>
      </c>
      <c r="J17" s="128">
        <v>3</v>
      </c>
      <c r="K17" s="116"/>
      <c r="L17" s="127">
        <v>-9.6</v>
      </c>
      <c r="M17" s="127">
        <v>28.6</v>
      </c>
      <c r="N17" s="127">
        <v>42.9</v>
      </c>
    </row>
    <row r="18" spans="1:14" ht="14.25" customHeight="1">
      <c r="A18" s="129"/>
      <c r="B18" s="62"/>
      <c r="C18" s="62"/>
      <c r="D18" s="130"/>
      <c r="E18" s="130"/>
      <c r="F18" s="131"/>
      <c r="G18" s="62"/>
      <c r="H18" s="62"/>
      <c r="I18" s="130"/>
      <c r="J18" s="130"/>
      <c r="K18" s="131"/>
      <c r="L18" s="62"/>
      <c r="M18" s="130"/>
      <c r="N18" s="130"/>
    </row>
    <row r="19" spans="1:12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4"/>
    </row>
    <row r="20" spans="1:12" ht="12.75">
      <c r="A20" s="64" t="s">
        <v>9</v>
      </c>
      <c r="B20" s="64"/>
      <c r="C20" s="64"/>
      <c r="D20" s="64"/>
      <c r="E20" s="64"/>
      <c r="F20" s="64"/>
      <c r="G20" s="64"/>
      <c r="H20" s="64"/>
      <c r="I20" s="132"/>
      <c r="J20" s="132"/>
      <c r="K20" s="132"/>
      <c r="L20" s="4"/>
    </row>
    <row r="21" ht="12.75">
      <c r="G21" s="133"/>
    </row>
    <row r="27" ht="12.75">
      <c r="M27" s="134"/>
    </row>
    <row r="30" ht="12.75">
      <c r="J30" s="134"/>
    </row>
  </sheetData>
  <sheetProtection/>
  <mergeCells count="3">
    <mergeCell ref="L4:N4"/>
    <mergeCell ref="G4:J4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</dc:creator>
  <cp:keywords/>
  <dc:description/>
  <cp:lastModifiedBy> </cp:lastModifiedBy>
  <cp:lastPrinted>2008-06-06T10:35:48Z</cp:lastPrinted>
  <dcterms:created xsi:type="dcterms:W3CDTF">2005-05-12T07:36:54Z</dcterms:created>
  <dcterms:modified xsi:type="dcterms:W3CDTF">2013-12-16T14:45:20Z</dcterms:modified>
  <cp:category/>
  <cp:version/>
  <cp:contentType/>
  <cp:contentStatus/>
</cp:coreProperties>
</file>