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Bilancio finanziario" sheetId="1" r:id="rId1"/>
    <sheet name="Conto Economico" sheetId="2" r:id="rId2"/>
    <sheet name="Situazione amministrativa" sheetId="3" r:id="rId3"/>
  </sheets>
  <definedNames>
    <definedName name="_xlnm.Print_Area" localSheetId="0">'Bilancio finanziario'!$A$1:$E$281</definedName>
  </definedNames>
  <calcPr fullCalcOnLoad="1"/>
</workbook>
</file>

<file path=xl/sharedStrings.xml><?xml version="1.0" encoding="utf-8"?>
<sst xmlns="http://schemas.openxmlformats.org/spreadsheetml/2006/main" count="451" uniqueCount="407">
  <si>
    <t>Situazione amministrativa</t>
  </si>
  <si>
    <t>Importo</t>
  </si>
  <si>
    <t>1 - SITUAZIONE AMMINISTRATIVA</t>
  </si>
  <si>
    <t>FONDO CASSA INIZIALE</t>
  </si>
  <si>
    <t>RESIDUI ATTIVI INIZIALI</t>
  </si>
  <si>
    <t>RESIDUI PASSIVI INIZIALI</t>
  </si>
  <si>
    <t>AVANZO/DISAVANZO DI AMMINISTRAZIONE INIZIALE</t>
  </si>
  <si>
    <t>ENTRATE GIA' ACCERTATE NELL'ESERCIZIO</t>
  </si>
  <si>
    <t>USCITE GIA' IMPEGNATE NELL'ESERCIZIO</t>
  </si>
  <si>
    <t>VARIAZIONI DEI RESIDUI ATTIVI GIA' VERIFICATESI NELL'ESERCIZIO</t>
  </si>
  <si>
    <t>VARIAZIONI DEI RESIDUI PASSIVI GIA' VERIFICATESI NELL'ESERCIZIO</t>
  </si>
  <si>
    <t>AVANZO/DISAVANZO DI AMMINISTRAZIONE ALLA DATA DI REDAZIONE DEL BILANCIO</t>
  </si>
  <si>
    <t>ENTRATE PRESUNTE PER IL RESTANTE PERIODO</t>
  </si>
  <si>
    <t>USCITE PRESUNTE PER IL RESTANTE PERIODO</t>
  </si>
  <si>
    <t>VARIAZIONI DEI RESIDUI ATTIVI, PRESUNTE PER IL RESTANTE PERIODO</t>
  </si>
  <si>
    <t>VARIAZIONI DEI RESIDUI PASSIVI, PRESUNTE PER IL RESTANTE PERIODO</t>
  </si>
  <si>
    <t>AVANZO/DISAVANZO DI AMMINISTRAZIONE PRESUNTO AL 31/12/N-1 DA APPLICARE AL BILANCIO DELL'ANNO N</t>
  </si>
  <si>
    <t>PARTE VINCOLATA</t>
  </si>
  <si>
    <t>PARTE DISPONIBILE</t>
  </si>
  <si>
    <t>TOTALE RISULTATO DI AMMINISTRAZIONE PRESUNTO</t>
  </si>
  <si>
    <t>Conto Economico</t>
  </si>
  <si>
    <t>Esercizio n</t>
  </si>
  <si>
    <t>VALORE DELLA PRODUZIONE</t>
  </si>
  <si>
    <t>Quote partecipazione iscritti specifiche gestioni</t>
  </si>
  <si>
    <t>Quote sociali</t>
  </si>
  <si>
    <t>Aliquote contributive a carico datori di lavoro e/o iscritti</t>
  </si>
  <si>
    <t>Proventi e corrispettivi per la produzione delle prestazioni e/o servizi</t>
  </si>
  <si>
    <t>Variazione delle rimanenze dei prodotti in corso di lavorazione, semilavorati e finiti</t>
  </si>
  <si>
    <t>Variazione dei lavori in corso su ordinazione</t>
  </si>
  <si>
    <t>Redditi e proventi patrimoniali</t>
  </si>
  <si>
    <t>Incrementi di immobilizzazioni per lavori interni</t>
  </si>
  <si>
    <t>Altri ricavi e proventi</t>
  </si>
  <si>
    <t>Altri ricavi</t>
  </si>
  <si>
    <t>Contributi da parte di altri enti del settore pubblico</t>
  </si>
  <si>
    <t>Contributi da parte delle province</t>
  </si>
  <si>
    <t>Contributi da parte dei comuni</t>
  </si>
  <si>
    <t>Contributi da parte delle regioni</t>
  </si>
  <si>
    <t>Contributi da parte dello Stato</t>
  </si>
  <si>
    <t>Altri Contributi</t>
  </si>
  <si>
    <t>Contributi da parte di Organismi pubblici esteri ed internazionali</t>
  </si>
  <si>
    <t>COSTI DELLA PRODUZIONE</t>
  </si>
  <si>
    <t>Per materie prime, sussidiarie, consumo e merci</t>
  </si>
  <si>
    <t>Acquisto materiale di consumo</t>
  </si>
  <si>
    <t>Acquisto di libri, riviste, giornali ed altre pubblicazioni</t>
  </si>
  <si>
    <t>Altri acquisti per materie prime, sussidiarie, consumo e merci</t>
  </si>
  <si>
    <t>Per servizi</t>
  </si>
  <si>
    <t>Accertamenti sanitari</t>
  </si>
  <si>
    <t>Assicurazioni</t>
  </si>
  <si>
    <t>Borse studio</t>
  </si>
  <si>
    <t>Borse di studio ed assegni di ricerca</t>
  </si>
  <si>
    <t>Collaborazioni coordinate e continuative, contratti d'opera e altre prestazioni occasionali</t>
  </si>
  <si>
    <t>Concorsi</t>
  </si>
  <si>
    <t>Costi per riscaldamento e conduzione impianti tecnici</t>
  </si>
  <si>
    <t>Cure, ricoveri e protesi</t>
  </si>
  <si>
    <t>Manutenzione ordinaria e riparazione mobili, apparecchiature e strumenti</t>
  </si>
  <si>
    <t>Manutenzione, noleggio ed esercizio di mezzi di trasporto</t>
  </si>
  <si>
    <t>Manutenzione, riparazione e adattamento locali e relativi impianti</t>
  </si>
  <si>
    <t>Organizzazione e partecipazione a convegni, congressi, mostre ed altre manifestazioni</t>
  </si>
  <si>
    <t>Per il funzionamento di commissioni, comitati</t>
  </si>
  <si>
    <t>Pubblicazioni e stampe dell'Ente</t>
  </si>
  <si>
    <t>Pubblicità</t>
  </si>
  <si>
    <t>Ricerche e studi</t>
  </si>
  <si>
    <t>Servizi informatici</t>
  </si>
  <si>
    <t>Spese di promozione e propaganda</t>
  </si>
  <si>
    <t>Spese di rappresentanza</t>
  </si>
  <si>
    <t>Spese di trasporto, spedizioni con corriere e facchinaggio</t>
  </si>
  <si>
    <t>Spese postali</t>
  </si>
  <si>
    <t>Studi ed incarichi di consulenza</t>
  </si>
  <si>
    <t>Vestiario e divise</t>
  </si>
  <si>
    <t>Vigilanza</t>
  </si>
  <si>
    <t>Utenze</t>
  </si>
  <si>
    <t>Acqua</t>
  </si>
  <si>
    <t>Energia elettrica</t>
  </si>
  <si>
    <t>Telefonia</t>
  </si>
  <si>
    <t>Energia elettrica soggette al contenimento art 48 DL 112/2008</t>
  </si>
  <si>
    <t>Altre uscite per l'acquisto di beni di consumo e di servizi</t>
  </si>
  <si>
    <t>Pubblicazioni e stampe dell'ente soggette al contenimento art 27 DL 112/2008</t>
  </si>
  <si>
    <t>Costi per riscaldamento soggette al contenimento art 48 DL 112/2008</t>
  </si>
  <si>
    <t>Manutenzione, noleggio ed esercizio autovetture soggette al contenimento art 6 c 14 DL 78/2010 e art 5 c 2 DL 95/2012</t>
  </si>
  <si>
    <t>Acquisto buoni taxi soggetti al contenimento art 6 c 14 DL 78/2010 e art 5 c 2 DL 95/2012</t>
  </si>
  <si>
    <t>Studi ed incarichi di consulenza soggette al contenimento art 6 c 7 DL 78/2010</t>
  </si>
  <si>
    <t>Organizzazione e partecipazione a convegni, congressi, mostre ed altre manifestazioni art 6 c 8 DL 78/2010</t>
  </si>
  <si>
    <t>Spese per sponsorizzazioni art 6 c 9 DL 78/2010</t>
  </si>
  <si>
    <t>Per godimento beni di terzi</t>
  </si>
  <si>
    <t>Fitto locali ed oneri accessori</t>
  </si>
  <si>
    <t>Leasing ed altre forme di locazione di beni mobili</t>
  </si>
  <si>
    <t>Noleggio di materiale tecnico</t>
  </si>
  <si>
    <t>Altre spese per godimento beni di terzi</t>
  </si>
  <si>
    <t>Per organi istituzionali</t>
  </si>
  <si>
    <t>Compensi, indennità e rimborsi ai componenti gli organi collegiali di amministrazione e altri</t>
  </si>
  <si>
    <t>Compensi, indennità e rimborsi ai componenti il collegio sindacale (o revisori)</t>
  </si>
  <si>
    <t>Oneri sociali su compensi organi istituzionali</t>
  </si>
  <si>
    <t>Altri costi per gli Organi dell'Ente</t>
  </si>
  <si>
    <t>Per prestazioni professionali</t>
  </si>
  <si>
    <t>Per il personale</t>
  </si>
  <si>
    <t>Stipendi personale dipendente a tempo indeterminato</t>
  </si>
  <si>
    <t>Stipendi personale dipendente a tempo determinato</t>
  </si>
  <si>
    <t>Arretrati per stipendi personale dipendente a tempo indeterminato</t>
  </si>
  <si>
    <t>Arretrati per stipendi personale dipendente a tempo determinato</t>
  </si>
  <si>
    <t>Spese per il miglioramento dell'efficienza dell'ente</t>
  </si>
  <si>
    <t>Indennità e rimborso spese viaggio per missioni all'interno</t>
  </si>
  <si>
    <t>Indennità e rimborso spese viaggio per missioni all'estero</t>
  </si>
  <si>
    <t>Altri trattamenti a favore del personale</t>
  </si>
  <si>
    <t>Oneri previdenziali e assistenziali</t>
  </si>
  <si>
    <t>Trattamento di fine rapporto</t>
  </si>
  <si>
    <t>Trattamento di quiescenza e simili</t>
  </si>
  <si>
    <t>Buoni pasto o mensa</t>
  </si>
  <si>
    <t>IRAP - Imposta regionale sulle attività produttive</t>
  </si>
  <si>
    <t>Altri costi per il personale</t>
  </si>
  <si>
    <t>Indennità e rimborso spese viaggio per missioni all’interno soggette al contenimento art 6 c 12 DL 78/2010</t>
  </si>
  <si>
    <t>Indennità e rimborso spese viaggio per missioni all’estero soggette al contenimento art 6 c 12 DL 78/2010</t>
  </si>
  <si>
    <t>Formazione del personale soggette al contenimento art 6 c 13 DL 78/2010</t>
  </si>
  <si>
    <t>Formazione ed aggiornamento del personale</t>
  </si>
  <si>
    <t>Ammortamenti e svalutazioni</t>
  </si>
  <si>
    <t>Ammortamento delle immobilizzazioni immateriali</t>
  </si>
  <si>
    <t>Ammortamento delle immobilizzazioni materiali</t>
  </si>
  <si>
    <t>Altre svalutazioni delle immobilizzazioni</t>
  </si>
  <si>
    <t>Svalutazione dei crediti compresi nell'attivo circolante e delle disponibilità liquide</t>
  </si>
  <si>
    <t>Variazioni delle rimanenze di materie prime, sussidiarie, di consumo e merci</t>
  </si>
  <si>
    <t>Tasse e tributi vari</t>
  </si>
  <si>
    <t>Oneri diversi di gestione</t>
  </si>
  <si>
    <t>Accantonamenti per rischi</t>
  </si>
  <si>
    <t>Accantonamenti ai fondi per oneri</t>
  </si>
  <si>
    <t>VERSAMENTI AL BILANCIO DELLO STATO</t>
  </si>
  <si>
    <t>Versamento da parte degli enti ed organismi pubblici della differenza delle spese di manutenzione ordinaria e straordinaria rideterminate secondo i criteri di cui ai commi da 615 a 626 dell'art. 2 della legge n. 244/2007</t>
  </si>
  <si>
    <t>Somme da versare ai sensi dell'art. 61, comma 17, del decreto legge 112/2008, da riassegnare ad apposito fondo di parte corrente, previsto dal medesimo comma</t>
  </si>
  <si>
    <t>- - - Somme da versare ai sensi dell'art. 61, comma 1, del D.L. 112/2008 spese per organismi collegiali</t>
  </si>
  <si>
    <t>- - - Somme da versare ai sensi dell'art. 61, comma 2 e 3, del D.L. 112/2008 spese per consulenze</t>
  </si>
  <si>
    <t>- - - Somme da versare ai sensi dell'art. 61, comma 5, del D.L. 112/2008 spese per relazioni pubbliche, convegni, mostre, pubblicità e di rappresentanza</t>
  </si>
  <si>
    <t>- - - Somme da versare ai sensi dell'art. 61, comma 6, del D.L. 112/2008 spese per sponsorizzazioni</t>
  </si>
  <si>
    <t>Versamento della quota pari all'1,5 per cento dell'importo posto a base di gara di un'opera o di un lavoro, comprensiva anche degli oneri previdenziali e assistenziali a carico dell'amministrazione, di cui all'articolo 61, comma 7-bis, del decreto legge n. 112/2008, convertito con modificazioni dalla legge n. 133/2008, da destinare al fondo di cui al comma 17 del medesimo articolo</t>
  </si>
  <si>
    <t>Versamento delle quote dei compensi per attività di arbritato e collaudi, da destinare alle finalità di cui all'articolo 61, comma 9, del decreto legge n. 112/2008</t>
  </si>
  <si>
    <t>Somme versate dagli enti e dalle amministrazioni dotati di autonomia finanziaria provenienti dalle riduzioni di spesa di cui all'art. 67 del decreto legge n. 112/2008</t>
  </si>
  <si>
    <t>Versamento delle somme connesse all'applicazione dell'art. 6, comma 21, del decreto legge n. 78/2010</t>
  </si>
  <si>
    <t>Versamento contenimento consumi intermedi di cui all’art.8, comma 3, del decreto legge 6 luglio 2012, n. 95</t>
  </si>
  <si>
    <t>Versamento contenimento acquisto mobili e arredi di cui Art.1, c.142, L. 24 dic.2012, n. 228</t>
  </si>
  <si>
    <t>Vers. ai sensi art. 16, c 5, DL 98/2011 delle economie previste dagli art. 12 e 16 del DL 98/2011</t>
  </si>
  <si>
    <t>DIFFERENZA TRA VALORE E COSTI DELLA PRODUZIONE</t>
  </si>
  <si>
    <t>PROVENTI E ONERI FINANZIARI</t>
  </si>
  <si>
    <t>Proventi da partecipazioni</t>
  </si>
  <si>
    <t>Altri proventi finanziari</t>
  </si>
  <si>
    <t>Interessi e altri oneri finanziari</t>
  </si>
  <si>
    <t>RETTIFICHE DI VALORE DI ATTIVITA' FINANZIARIE</t>
  </si>
  <si>
    <t>Rivalutazioni</t>
  </si>
  <si>
    <t>rivalutazioni di partecipazioni</t>
  </si>
  <si>
    <t>rivalutazioni di immobilizzazioni finanziarie</t>
  </si>
  <si>
    <t>rivalutazioni di titoli iscritti nell'attivo circolante</t>
  </si>
  <si>
    <t>altre rivalutazioni</t>
  </si>
  <si>
    <t>Svalutazioni</t>
  </si>
  <si>
    <t>svalutazioni di partecipazioni</t>
  </si>
  <si>
    <t>svalutazioni di immobilizzazioni finanziarie</t>
  </si>
  <si>
    <t>svalutazioni di titoli iscritti nell'attivo circolante</t>
  </si>
  <si>
    <t>altre svalutazioni</t>
  </si>
  <si>
    <t>PROVENTI E ONERI STRAORDINARI</t>
  </si>
  <si>
    <t>Proventi, con separata indicazione delle plusvalenze da alienazioni i cui ricavi non sono iscrivibili alla voce 'altri ricavi e proventi'</t>
  </si>
  <si>
    <t>Oneri straordinari, con separata indicazione delle minusvalenze da alienazioni i cui effetti contabili non sono iscrivibili alla voce 'oneri diversi di gestione'</t>
  </si>
  <si>
    <t>Sopravvenienze attive e insussistenze del passivo derivanti dalla gestione dei residui</t>
  </si>
  <si>
    <t>Sopravvenienze passive ed insussistenze dell'attivo derivanti dalla gestione dei residui</t>
  </si>
  <si>
    <t>RISULTATO PRIMA DELLE IMPOSTE</t>
  </si>
  <si>
    <t>Imposte dell'esercizio</t>
  </si>
  <si>
    <t>AVANZO/DISAVANZO/PAREGGIO ECONOMICO</t>
  </si>
  <si>
    <t>Bilancio finanziario</t>
  </si>
  <si>
    <t>Residui attivi/passivi presunti a fine anno in corso (n-1)</t>
  </si>
  <si>
    <t>Previsioni finali dell anno in corso (n-1)</t>
  </si>
  <si>
    <t>Previsioni di competenza per anno n</t>
  </si>
  <si>
    <t>Previsioni di cassa per anno n</t>
  </si>
  <si>
    <t>TOTALE GENERALE ENTRATE</t>
  </si>
  <si>
    <t>PARTE I - ENTRATE</t>
  </si>
  <si>
    <t>TITOLO I - ENTRATE CORRENTI</t>
  </si>
  <si>
    <t>ENTRATE CONTRIBUTIVE</t>
  </si>
  <si>
    <t>ALIQUOTE CONTRIBUTIVE A CARICO DEI DATORI DI LAVORO E/O DEGLI ISCRITTI</t>
  </si>
  <si>
    <t>Aliquote contirbutive a carico dei datori di lavoro e/o degli iscritti</t>
  </si>
  <si>
    <t>QUOTE DI PARTECIPAZIONE DEGLI ISCRITTI ALL'ONERE DI SPECIFICHE GESTIONI</t>
  </si>
  <si>
    <t>Quote di partecipazione degli iscritti all' onere di specifiche gestioni</t>
  </si>
  <si>
    <t>QUOTE SOCIALI</t>
  </si>
  <si>
    <t>ALTRE ENTRATE CONTRIBUTIVE</t>
  </si>
  <si>
    <t>ENTRATE DERIVANTI DA TRASFERIMENTI CORRENTI</t>
  </si>
  <si>
    <t>TRASFERIMENTI CORRENTI DA PARTE DELLO STATO</t>
  </si>
  <si>
    <t>Trasferimenti correnti da Stato - Contributo ordinario</t>
  </si>
  <si>
    <t>Trasferimenti correnti da Stato - Contributi straordinari</t>
  </si>
  <si>
    <t>TRASFERIMENTI CORRENTI DA REGIONI</t>
  </si>
  <si>
    <t>Trasferimenti correnti da Regioni</t>
  </si>
  <si>
    <t>TRASFERIMENTI CORRENTI DA PROVINCE</t>
  </si>
  <si>
    <t>TRASFERIMENTI CORRENTI DA COMUNI</t>
  </si>
  <si>
    <t>TRASFERIMENTI CORRENTI DA ALTRI ENTI PUBBLICI</t>
  </si>
  <si>
    <t>Trasferimenti correnti da altri enti pubblici</t>
  </si>
  <si>
    <t>ALTRI TRASFERIMENTI CORRENTI</t>
  </si>
  <si>
    <t>TRASFERIMENTI CORRENTI DA PARTE DI ORGANISMI PUBBLICI ESTERI ED INTERNAZIONALI</t>
  </si>
  <si>
    <t>Trasferimenti correnti da parte di organismi pubblici esteri ed internazionali</t>
  </si>
  <si>
    <t>ALTRE ENTRATE</t>
  </si>
  <si>
    <t>ENTRATE DERIVANTI DALLA VENDITA DI BENI E DALLA PRESTAZIONE DI SERVIZI</t>
  </si>
  <si>
    <t>Altre entrate derivanti dalla vendita di beni e dalla prestazione di servizi</t>
  </si>
  <si>
    <t>Proventi derivanti dalla prestazione di servizi</t>
  </si>
  <si>
    <t>Realizzi per cessione materiale fuori uso</t>
  </si>
  <si>
    <t>Ricavi dalla vendita di pubblicazioni</t>
  </si>
  <si>
    <t>REDDITI E PROVENTI PATRIMONIALI</t>
  </si>
  <si>
    <t>Affitti di immobili</t>
  </si>
  <si>
    <t>Altri redditi e proventi patrimoniali</t>
  </si>
  <si>
    <t>Dividendi ed altri proventi su titoli azionari e partecipazioni</t>
  </si>
  <si>
    <t>Interessi attivi su mutui, depositi e conti correnti</t>
  </si>
  <si>
    <t>Interessi e premi su titoli a reddito fisso</t>
  </si>
  <si>
    <t>POSTE CORRETTIVE E COMPENSATIVE DI USCITE CORRENTI</t>
  </si>
  <si>
    <t>Recupero e rimborsi diversi</t>
  </si>
  <si>
    <t>ENTRATE NON CLASSIFICABILI IN ALTRE VOCI</t>
  </si>
  <si>
    <t>Entrate eventuali</t>
  </si>
  <si>
    <t>TITOLO II - ENTRATE IN CONTO CAPITALE</t>
  </si>
  <si>
    <t>ENTRATE PER ALIENAZIONE DI BENI PATRIMONIALI E RISCOSSIONE DI CREDITI</t>
  </si>
  <si>
    <t>ALIENAZIONE DI IMMOBILI E DIRITTI REALI</t>
  </si>
  <si>
    <t>ALIENAZIONI DI IMMOBILIZZAZIONI TECNICHE</t>
  </si>
  <si>
    <t>REALIZZO DI VALORI MOBILIARI</t>
  </si>
  <si>
    <t>Altre entrate per realizzo di valori mobiliari</t>
  </si>
  <si>
    <t>Cessioni di conferimenti e quote in altri enti</t>
  </si>
  <si>
    <t>Cessioni partecipazioni</t>
  </si>
  <si>
    <t>Realizzi di obbligazioni e cartelle fondiarie</t>
  </si>
  <si>
    <t>Realizzi di titoli emessi o garantiti dallo Stato</t>
  </si>
  <si>
    <t>Riscossioni di buoni postali</t>
  </si>
  <si>
    <t>Riscossioni di crediti diversi</t>
  </si>
  <si>
    <t>RISCOSSIONI CREDITI</t>
  </si>
  <si>
    <t>Incassi di annualità e semestralità scontate a terzi</t>
  </si>
  <si>
    <t>Prelevamenti di depositi bancari</t>
  </si>
  <si>
    <t>Riscossione di crediti diversi</t>
  </si>
  <si>
    <t>Riscossioni di mutui a medio e lungo termine</t>
  </si>
  <si>
    <t>Riscossioni di prestiti ed anticipazioni a breve termine</t>
  </si>
  <si>
    <t>Ritiro di depositi a cauzione presso terzi</t>
  </si>
  <si>
    <t>ENTRATE DERIVANTI DA TRASFERIMENTI IN CONTO CAPITALE</t>
  </si>
  <si>
    <t>TRASFERIMENTI PER INVESTIMENTI DALLO STATO</t>
  </si>
  <si>
    <t>Trasferimenti per investimenti dallo Stato</t>
  </si>
  <si>
    <t>TRASFERIMENTI PER INVESTIMENTI DA REGIONI</t>
  </si>
  <si>
    <t>TRASFERIMENTI PER INVESTIMENTI DA PROVINCE</t>
  </si>
  <si>
    <t>TRASFERIMENTI PER INVESTIMENTI DA COMUNI</t>
  </si>
  <si>
    <t>TRASFERIMENTI PER INVESTIMENTI DA ALTRI ENTI DEL SETTORE PUBBLICO</t>
  </si>
  <si>
    <t>ALTRI TRASFERIMENTI IN CONTO CAPITALE</t>
  </si>
  <si>
    <t>ACCENSIONE DI PRESTITI</t>
  </si>
  <si>
    <t>ASSUNZIONE DI MUTUI</t>
  </si>
  <si>
    <t>ASSUNZIONE DI ALTRI DEBITI FINANZIARI</t>
  </si>
  <si>
    <t>EMISSIONE DI OBBLIGAZIONI</t>
  </si>
  <si>
    <t>ALTRE ENTRATE PER ACCENSIONE DI PRESTITI</t>
  </si>
  <si>
    <t>TITOLO III - GESTIONI SPECIALI</t>
  </si>
  <si>
    <t>GESTIONI SPECIALI</t>
  </si>
  <si>
    <t>Gestioni Speciali</t>
  </si>
  <si>
    <t>TITOLO IV - PARTITE DI GIRO</t>
  </si>
  <si>
    <t>ENTRATE AVENTI NATURA DI PARTITE DI GIRO</t>
  </si>
  <si>
    <t>Altre entrate aventi natura di partite di giro</t>
  </si>
  <si>
    <t>Fondo economale</t>
  </si>
  <si>
    <t>I.V.A.</t>
  </si>
  <si>
    <t>P.O.M. Mis. 2</t>
  </si>
  <si>
    <t>Partite in sospeso</t>
  </si>
  <si>
    <t>Rimborsi di somme pagate per conto di terzi</t>
  </si>
  <si>
    <t>Ritenute diverse</t>
  </si>
  <si>
    <t>Ritenute erariali</t>
  </si>
  <si>
    <t>Ritenute previdenziali e assistenziali</t>
  </si>
  <si>
    <t>Trattenute per conto di terzi</t>
  </si>
  <si>
    <t>AVANZO DI AMMINISTRAZIONE UTILIZZATO/DISAVANZO DI COMPETENZA</t>
  </si>
  <si>
    <t>TOTALE GENERALE USCITE</t>
  </si>
  <si>
    <t>PARTE II - USCITE</t>
  </si>
  <si>
    <t>TITOLO I - USCITE CORRENTI</t>
  </si>
  <si>
    <t>FUNZIONAMENTO</t>
  </si>
  <si>
    <t>USCITE PER GLI ORGANI DELL'ENTE</t>
  </si>
  <si>
    <t>Altre uscite per gli organi dell'ente di varia natura</t>
  </si>
  <si>
    <t>Assegni e indennità alla presidenza</t>
  </si>
  <si>
    <t>Compensi, indennità e rimborsi agli Organi del Consiglio Scientifico</t>
  </si>
  <si>
    <t>compensi, indennità e rimborsi ai componenti il collegio sindacale (o revisori)</t>
  </si>
  <si>
    <t>ONERI PER IL PERSONALE IN ATTIVITA' DI SERVIZIO</t>
  </si>
  <si>
    <t>Altre indennità</t>
  </si>
  <si>
    <t xml:space="preserve">Altri oneri per il personale </t>
  </si>
  <si>
    <t>Altri oneri sociali a carico dell'Ente</t>
  </si>
  <si>
    <t>Arretrati di anni precedenti al personale a tempo determinato</t>
  </si>
  <si>
    <t>Arretrati di anni precedenti al personale a tempo indeterminato</t>
  </si>
  <si>
    <t>Competenze fisse al personale a tempo determinato</t>
  </si>
  <si>
    <t>Competenze fisse al personale a tempo indeterminato</t>
  </si>
  <si>
    <t>Fondo per il miglioramento dell'efficienza dell'ente</t>
  </si>
  <si>
    <t>Formazione del personale</t>
  </si>
  <si>
    <t>Imposta regionale sulle attività produttive - IRAP</t>
  </si>
  <si>
    <t>Indennità e rimborso spese di trasporto per trasferimenti</t>
  </si>
  <si>
    <t>Oneri previdenziali e assistenziali a carico dell'Ente</t>
  </si>
  <si>
    <t>USCITE PER L'ACQUISTO DI BENI DI CONSUMO E DI SERVIZI</t>
  </si>
  <si>
    <t>Acquisto di materiale di consumo e noleggio di materiale tecnico</t>
  </si>
  <si>
    <t>Acquisto vestiario e divise</t>
  </si>
  <si>
    <t>Combustibili per riscaldamento e spese per la conduzione degli impianti tecnici</t>
  </si>
  <si>
    <t>Leasing operativo ed altre forme di locazione di beni mobili</t>
  </si>
  <si>
    <t>Manutenzione ordinaria e riparazioni di mobili,  apparecchiature e strumenti</t>
  </si>
  <si>
    <t>Manutenzione, noleggio ed esercizio autovetture</t>
  </si>
  <si>
    <t>Manutenzione, riparazione e adattamento di locali e relativi impianti</t>
  </si>
  <si>
    <t>Onorari e compensi per speciali incarichi</t>
  </si>
  <si>
    <t>Premi di assicurazione</t>
  </si>
  <si>
    <t>Spese per pulizie</t>
  </si>
  <si>
    <t>Spese promozionali e propaganda</t>
  </si>
  <si>
    <t>Uscite di rappresentanza</t>
  </si>
  <si>
    <t>Uscite per accertamenti sanitari</t>
  </si>
  <si>
    <t>Uscite per concorsi</t>
  </si>
  <si>
    <t>Uscite per cure, ricoveri e protesi</t>
  </si>
  <si>
    <t>Uscite per il funzionamento di commissioni, comitati</t>
  </si>
  <si>
    <t>Uscite per l'energia elettrica</t>
  </si>
  <si>
    <t>Uscite per l'organizzazione e la partecipazione a convegni, congressi, mostre e altre manifestazioni</t>
  </si>
  <si>
    <t>Uscite per pubblicità</t>
  </si>
  <si>
    <t>Uscite per servizi informatici</t>
  </si>
  <si>
    <t>Uscite per studi ed incarichi di consulenza</t>
  </si>
  <si>
    <t>Uscite postali</t>
  </si>
  <si>
    <t>Telefonia fissa, mobile e per reti di trasmissione</t>
  </si>
  <si>
    <t xml:space="preserve">Utenze e canoni per acqua </t>
  </si>
  <si>
    <t>Vigilanza locali ed impianti</t>
  </si>
  <si>
    <t>Combustibili per riscaldamento e spese per la conduzione degli impianti tecnici soggette al contenimento art 48 DL 112/2008</t>
  </si>
  <si>
    <t>Uscite per studi ed incarichi di consulenza soggette al contenimento art 6 c 7 DL 78/2010</t>
  </si>
  <si>
    <t>Uscite per l'organizzazione e la partecipazione a convegni, congressi, mostre ed altre manifestazioni art 6 c 8 DL 78/2010</t>
  </si>
  <si>
    <t>INTERVENTI DIVERSI</t>
  </si>
  <si>
    <t>USCITE PER PRESTAZIONI ISTITUZIONALI</t>
  </si>
  <si>
    <t>Altre spese per attività istituzionali</t>
  </si>
  <si>
    <t>Premi</t>
  </si>
  <si>
    <t>Rendite</t>
  </si>
  <si>
    <t>Spese per attività divulgative, informative, studi e ricerche</t>
  </si>
  <si>
    <t>Dottorati, borse di studio ed assegni di ricerca</t>
  </si>
  <si>
    <t>Indennizzi</t>
  </si>
  <si>
    <t>TRASFERIMENTI PASSIVI</t>
  </si>
  <si>
    <t>Altri trasferimenti passivi</t>
  </si>
  <si>
    <t>Trasferimenti correnti a Province</t>
  </si>
  <si>
    <t>Trasferimenti correnti a Regioni</t>
  </si>
  <si>
    <t>Trasferimenti correnti ad altri enti pubblici</t>
  </si>
  <si>
    <t>Trasferimenti correnti ai Comuni</t>
  </si>
  <si>
    <t>Trasferimenti correnti allo Stato</t>
  </si>
  <si>
    <t>ONERI FINANZIARI</t>
  </si>
  <si>
    <t>Interessi passivi</t>
  </si>
  <si>
    <t>Commissioni bancarie ed altri oneri finanziari</t>
  </si>
  <si>
    <t>ONERI TRIBUTARI</t>
  </si>
  <si>
    <t>Imposte, tasse e tributi vari</t>
  </si>
  <si>
    <t>POSTE CORRETTIVE E COMPENSATIVE DI ENTRATE CORRENTI</t>
  </si>
  <si>
    <t>Restituzione e rimborsi diversi</t>
  </si>
  <si>
    <t xml:space="preserve">Altre poste correttive e compensative di entrate correnti </t>
  </si>
  <si>
    <t>USCITE NON CLASSIFICABILI IN ALTRE VOCI</t>
  </si>
  <si>
    <t>Altre uscite non classificabili in altre voci</t>
  </si>
  <si>
    <t>Fondo di riserva</t>
  </si>
  <si>
    <t>Fondo per i rinnovi contrattuali in corso</t>
  </si>
  <si>
    <t>Oneri vari straordinari</t>
  </si>
  <si>
    <t>Uscite di realizzo entrate</t>
  </si>
  <si>
    <t>Uscite per spese legali, liti, arbitraggi, risarcimenti ed accessori</t>
  </si>
  <si>
    <t>ONERI COMUNI CORRENTI</t>
  </si>
  <si>
    <t>TRATTAMENTI DI QUIESCENZA, INTEGRATIVI E SOSTITUTIVI</t>
  </si>
  <si>
    <t>ONERI PER IL PERSONALE IN QUIESCENZA</t>
  </si>
  <si>
    <t>Pensioni a carico dell'ente</t>
  </si>
  <si>
    <t>ACCANTONAMENTO AL TRATTAMENTO DI FINE RAPPORTO</t>
  </si>
  <si>
    <t>Accantonamenti TFR</t>
  </si>
  <si>
    <t>ALTRI TRATTAMENTI INTEGRATIVI E SOSTITUTIVI</t>
  </si>
  <si>
    <t>ACCANTONAMENTI A FONDI RISCHI ED ONERI</t>
  </si>
  <si>
    <t>Fondo rischi ed oneri</t>
  </si>
  <si>
    <t>Versam. da parte di enti ed organismi pubb. della diff. di spese di manutenzione ordin. e straord. rideterminate secondo i criteri di cui ai commi da 615 a 626 dell'art. 2 della legge n. 244/2007</t>
  </si>
  <si>
    <t>Somme da versare ai sensi dell'art. 61, comma 17, del decreto legge 112/2008 da riassegnare ad apposito fondo di parte corrente, previsto dal medesimo comma</t>
  </si>
  <si>
    <t>Somme da versare ai sensi dell'art. 61, comma 1, del D.L. 112/2008 spese per organismi collegiali</t>
  </si>
  <si>
    <t>Somme da versare ai sensi dell'art. 61, comma 2 e 3, del D.L. 112/2008 spese per consulenze</t>
  </si>
  <si>
    <t>Somme da versare ai sensi dell'art. 61, comma 5, del D.L. 112/2008 spese per relazioni pubbliche, convegni, mostre, pubblicità e di rappresentanza</t>
  </si>
  <si>
    <t>Somme da versare ai sensi dell'art. 61, comma 6, del D.L. 112/2008 spese per sponsorizzazioni</t>
  </si>
  <si>
    <t>Versamento della quota pari all'1,5 % dell'importo posto a base di gara di un'opera o di un lavoro comprensiva anche degli oneri previdenziali e assistenziali a carico dell'amministrazione, di cui all'articolo 61, comma 7-bis, del decreto legge n. 112/2008, convertito con modificazioni dalla legge n. 133/2008, da destinare al fondo di cui al comma 17 del medesimo articolo</t>
  </si>
  <si>
    <t>Versamento delle quote dei compensi per attività di arbritato e collaudi da destinare alle finalità di cui all'articolo 61, comma 9, del decreto legge n. 112/2008</t>
  </si>
  <si>
    <t>versamento delle somme connesse all’applicazione dell’art. 6, comma 21 del decreto legge n. 78/2010</t>
  </si>
  <si>
    <t>TITOLO II - USCITE IN CONTO CAPITALE</t>
  </si>
  <si>
    <t>INVESTIMENTI</t>
  </si>
  <si>
    <t>ACQUISIZIONE DI BENI DI USO DUREVOLE ED OPERE IMMOBILIARI</t>
  </si>
  <si>
    <t>Acquisti di diritti reali</t>
  </si>
  <si>
    <t>Acquisti immobili</t>
  </si>
  <si>
    <t>Altre acquisizioni di beni di uso durevole ed opere immobiliari</t>
  </si>
  <si>
    <t>Manutenzione straordinaria, ricostruzioni, ripristini e trasformazioni di immobili</t>
  </si>
  <si>
    <t>Uscite per costruzioni in corso</t>
  </si>
  <si>
    <t>ACQUISIZIONE DI IMMOBILIZZAZIONI TECNICHE</t>
  </si>
  <si>
    <t>Acquisti di automezzi</t>
  </si>
  <si>
    <t>Acquisti di impianti, attrezzature, macchinari e strumenti</t>
  </si>
  <si>
    <t>Acquisti di mobili e macchine d'ufficio</t>
  </si>
  <si>
    <t>Altre acquisizioni di immobilizzazioni tecniche</t>
  </si>
  <si>
    <t>Grandi manutenzioni di automezzi</t>
  </si>
  <si>
    <t>Ripristini, trasformazioni e manutenzione straordinaria impianti, attrezzature, macchinari e strumenti</t>
  </si>
  <si>
    <t>Acquisto di mobili ed arredi soggetti al contenimento Art.1, c.141, L. 24 dic.2012, n. 228</t>
  </si>
  <si>
    <t>ACQUISIZIONE DI IMMOBILIZZAZIONI IMMATERIALI</t>
  </si>
  <si>
    <t>Diritti di brevetto industriale e di utilizzazione delle opere dell'ingegno</t>
  </si>
  <si>
    <t>PARTECIPAZIONI E ACQUISTO DI VALORI MOBILIARI</t>
  </si>
  <si>
    <t>Acquisti di altri titoli di credito</t>
  </si>
  <si>
    <t>Acquisti titoli emessi o garantiti dallo Stato ed assimilati</t>
  </si>
  <si>
    <t>Altre partecipazioni e acquisto di valori mobiliari</t>
  </si>
  <si>
    <t>Conferimenti e quote di partecipazione al patrimonio di altri enti</t>
  </si>
  <si>
    <t>Depositi in buoni postali</t>
  </si>
  <si>
    <t>Sottoscrizioni e acquisti di partecipazioni azionarie</t>
  </si>
  <si>
    <t>CONCESSIONI DI CREDITI ED ANTICIPAZIONI</t>
  </si>
  <si>
    <t>Anticipazioni alle gestioni autonome</t>
  </si>
  <si>
    <t>Concessioni di crediti diversi</t>
  </si>
  <si>
    <t>Concessione di mutui a medio e lungo termine</t>
  </si>
  <si>
    <t>Concessioni di prestiti ed anticipazioni a breve termine</t>
  </si>
  <si>
    <t>Depositi a cauzione</t>
  </si>
  <si>
    <t>Sconti a terzi di annualità, semestralità ecc.</t>
  </si>
  <si>
    <t>TRASFERIMENTI PER INVESTIMENTI</t>
  </si>
  <si>
    <t>Trasferimenti per investimenti allo Stato</t>
  </si>
  <si>
    <t>Trasferimenti per investimenti a Regioni</t>
  </si>
  <si>
    <t>Trasferimenti per investimenti a Province</t>
  </si>
  <si>
    <t>Trasferimenti per investimenti ai Comuni</t>
  </si>
  <si>
    <t>Trasferimenti per investimenti ad altri enti pubblici</t>
  </si>
  <si>
    <t>INDENNITA' DI ANZIANITA' E SIMILARI AL PERSONALE CESSATO DAL SERVIZIO</t>
  </si>
  <si>
    <t>ONERI COMUNI IN CONTO CAPITALE</t>
  </si>
  <si>
    <t>RIMBORSI DI MUTUI</t>
  </si>
  <si>
    <t>RIMBORSI DI ANTICIPAZIONI PASSIVE</t>
  </si>
  <si>
    <t>Rimborsi di anticipazioni passive</t>
  </si>
  <si>
    <t>RIMBORSI DI OBBLIGAZIONI</t>
  </si>
  <si>
    <t>RESTITUZIONE ALLE GESTIONI AUTONOME DI ANTICIPAZIONI</t>
  </si>
  <si>
    <t>ESTINZIONE DEBITI DIVERSI</t>
  </si>
  <si>
    <t>ALTRI ONERI COMUNI IN CONTO CAPITALE</t>
  </si>
  <si>
    <t>ACCANTONAMENTI PER USCITE FUTURE</t>
  </si>
  <si>
    <t>ACCANTONAMENTO PER RIPRISTINO INVESTIMENTI</t>
  </si>
  <si>
    <t>USCITE AVENTI NATURA DI PARTITE DI GIRO</t>
  </si>
  <si>
    <t>Altre uscite aventi natura di partite di giro</t>
  </si>
  <si>
    <t>Partite in conto sospesi</t>
  </si>
  <si>
    <t>Somme pagate per conto di terzi</t>
  </si>
  <si>
    <t>Trattenute a favore di terzi</t>
  </si>
  <si>
    <t>COPERTURA DISAVANZO DI AMMINISTRAZIONE/AVANZO DI COMPETENZA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</si>
</sst>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</numFmts>
  <fonts count="37">
    <font>
      <sz val="10"/>
      <name val="Tahoma"/>
      <family val="0"/>
    </font>
    <font>
      <b/>
      <sz val="10"/>
      <name val="Tahoma"/>
      <family val="2"/>
    </font>
    <font>
      <sz val="10"/>
      <color indexed="26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33" borderId="12" xfId="0" applyFill="1" applyBorder="1" applyAlignment="1">
      <alignment wrapText="1"/>
    </xf>
    <xf numFmtId="4" fontId="0" fillId="34" borderId="11" xfId="0" applyNumberFormat="1" applyFill="1" applyBorder="1" applyAlignment="1">
      <alignment/>
    </xf>
    <xf numFmtId="4" fontId="0" fillId="0" borderId="11" xfId="0" applyNumberForma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4" fontId="1" fillId="34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0" fillId="33" borderId="12" xfId="0" applyFill="1" applyBorder="1" applyAlignment="1">
      <alignment wrapText="1" indent="1"/>
    </xf>
    <xf numFmtId="0" fontId="1" fillId="33" borderId="12" xfId="0" applyFont="1" applyFill="1" applyBorder="1" applyAlignment="1">
      <alignment wrapText="1" indent="1"/>
    </xf>
    <xf numFmtId="0" fontId="0" fillId="33" borderId="12" xfId="0" applyFill="1" applyBorder="1" applyAlignment="1">
      <alignment wrapText="1" indent="2"/>
    </xf>
    <xf numFmtId="0" fontId="1" fillId="33" borderId="12" xfId="0" applyFont="1" applyFill="1" applyBorder="1" applyAlignment="1">
      <alignment wrapText="1" indent="2"/>
    </xf>
    <xf numFmtId="0" fontId="0" fillId="33" borderId="12" xfId="0" applyFill="1" applyBorder="1" applyAlignment="1">
      <alignment wrapText="1" indent="3"/>
    </xf>
    <xf numFmtId="0" fontId="1" fillId="33" borderId="12" xfId="0" applyFont="1" applyFill="1" applyBorder="1" applyAlignment="1">
      <alignment wrapText="1" indent="3"/>
    </xf>
    <xf numFmtId="0" fontId="1" fillId="33" borderId="12" xfId="0" applyFont="1" applyFill="1" applyBorder="1" applyAlignment="1">
      <alignment wrapText="1" indent="4"/>
    </xf>
    <xf numFmtId="0" fontId="0" fillId="33" borderId="12" xfId="0" applyFill="1" applyBorder="1" applyAlignment="1">
      <alignment wrapText="1" indent="5"/>
    </xf>
    <xf numFmtId="0" fontId="0" fillId="33" borderId="12" xfId="0" applyFill="1" applyBorder="1" applyAlignment="1">
      <alignment wrapText="1" indent="4"/>
    </xf>
    <xf numFmtId="0" fontId="1" fillId="33" borderId="12" xfId="0" applyFont="1" applyFill="1" applyBorder="1" applyAlignment="1">
      <alignment wrapText="1" indent="5"/>
    </xf>
    <xf numFmtId="0" fontId="0" fillId="33" borderId="12" xfId="0" applyFill="1" applyBorder="1" applyAlignment="1">
      <alignment wrapText="1" indent="6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5D9F1"/>
      <rgbColor rgb="00D8D8D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8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E281"/>
    </sheetView>
  </sheetViews>
  <sheetFormatPr defaultColWidth="9.140625" defaultRowHeight="12.75"/>
  <cols>
    <col min="1" max="1" width="70.7109375" style="1" customWidth="1"/>
    <col min="2" max="2" width="20.00390625" style="1" customWidth="1"/>
    <col min="3" max="3" width="15.7109375" style="1" customWidth="1"/>
    <col min="4" max="4" width="17.140625" style="1" customWidth="1"/>
    <col min="5" max="5" width="17.57421875" style="1" customWidth="1"/>
    <col min="6" max="6" width="9.8515625" style="1" hidden="1" customWidth="1"/>
    <col min="7" max="50" width="9.8515625" style="1" customWidth="1"/>
  </cols>
  <sheetData>
    <row r="1" spans="1:6" ht="22.5" customHeight="1">
      <c r="A1" s="5"/>
      <c r="B1" s="2"/>
      <c r="C1" s="2"/>
      <c r="D1" s="2"/>
      <c r="E1" s="2"/>
      <c r="F1" s="9"/>
    </row>
    <row r="2" spans="1:6" ht="87" customHeight="1">
      <c r="A2" s="3" t="s">
        <v>161</v>
      </c>
      <c r="B2" s="4" t="s">
        <v>162</v>
      </c>
      <c r="C2" s="4" t="s">
        <v>163</v>
      </c>
      <c r="D2" s="4" t="s">
        <v>164</v>
      </c>
      <c r="E2" s="4" t="s">
        <v>165</v>
      </c>
      <c r="F2" s="9"/>
    </row>
    <row r="3" spans="1:6" ht="12.75">
      <c r="A3" s="11" t="s">
        <v>166</v>
      </c>
      <c r="B3" s="10">
        <f>B4+B89</f>
        <v>62678148.599999994</v>
      </c>
      <c r="C3" s="10">
        <f>C4+C89</f>
        <v>56960136.66</v>
      </c>
      <c r="D3" s="10">
        <f>D4+D89</f>
        <v>48868778.9</v>
      </c>
      <c r="E3" s="10">
        <f>E4+E89</f>
        <v>105514753.48000002</v>
      </c>
      <c r="F3" s="9">
        <v>349558</v>
      </c>
    </row>
    <row r="4" spans="1:6" ht="12.75">
      <c r="A4" s="13" t="s">
        <v>167</v>
      </c>
      <c r="B4" s="10">
        <f>B5+B42+B74+B77</f>
        <v>62678148.599999994</v>
      </c>
      <c r="C4" s="10">
        <f>C5+C42+C74+C77</f>
        <v>52074241.91</v>
      </c>
      <c r="D4" s="10">
        <f>D5+D42+D74+D77</f>
        <v>45391496.58</v>
      </c>
      <c r="E4" s="10">
        <f>E5+E42+E74+E77</f>
        <v>105514753.48000002</v>
      </c>
      <c r="F4" s="9">
        <v>349556</v>
      </c>
    </row>
    <row r="5" spans="1:6" ht="12.75">
      <c r="A5" s="15" t="s">
        <v>168</v>
      </c>
      <c r="B5" s="10">
        <f>B6+B13+B26</f>
        <v>61868976.849999994</v>
      </c>
      <c r="C5" s="10">
        <f>C6+C13+C26</f>
        <v>33019241.909999996</v>
      </c>
      <c r="D5" s="10">
        <f>D6+D13+D26</f>
        <v>26246496.58</v>
      </c>
      <c r="E5" s="10">
        <f>E6+E13+E26</f>
        <v>85563542.80000001</v>
      </c>
      <c r="F5" s="9">
        <v>349562</v>
      </c>
    </row>
    <row r="6" spans="1:6" ht="12.75">
      <c r="A6" s="17" t="s">
        <v>169</v>
      </c>
      <c r="B6" s="10">
        <f>B7+B9+B11+B12</f>
        <v>0</v>
      </c>
      <c r="C6" s="10">
        <f>C7+C9+C11+C12</f>
        <v>0</v>
      </c>
      <c r="D6" s="10">
        <f>D7+D9+D11+D12</f>
        <v>0</v>
      </c>
      <c r="E6" s="10">
        <f>E7+E9+E11+E12</f>
        <v>0</v>
      </c>
      <c r="F6" s="9">
        <v>349569</v>
      </c>
    </row>
    <row r="7" spans="1:6" ht="25.5">
      <c r="A7" s="18" t="s">
        <v>170</v>
      </c>
      <c r="B7" s="10">
        <f>B8</f>
        <v>0</v>
      </c>
      <c r="C7" s="10">
        <f>C8</f>
        <v>0</v>
      </c>
      <c r="D7" s="10">
        <f>D8</f>
        <v>0</v>
      </c>
      <c r="E7" s="10">
        <f>E8</f>
        <v>0</v>
      </c>
      <c r="F7" s="9">
        <v>349588</v>
      </c>
    </row>
    <row r="8" spans="1:6" ht="12.75">
      <c r="A8" s="19" t="s">
        <v>171</v>
      </c>
      <c r="B8" s="8">
        <v>0</v>
      </c>
      <c r="C8" s="8">
        <v>0</v>
      </c>
      <c r="D8" s="8">
        <v>0</v>
      </c>
      <c r="E8" s="8">
        <v>0</v>
      </c>
      <c r="F8" s="9">
        <v>349674</v>
      </c>
    </row>
    <row r="9" spans="1:6" ht="25.5">
      <c r="A9" s="18" t="s">
        <v>172</v>
      </c>
      <c r="B9" s="10">
        <f>B10</f>
        <v>0</v>
      </c>
      <c r="C9" s="10">
        <f>C10</f>
        <v>0</v>
      </c>
      <c r="D9" s="10">
        <f>D10</f>
        <v>0</v>
      </c>
      <c r="E9" s="10">
        <f>E10</f>
        <v>0</v>
      </c>
      <c r="F9" s="9">
        <v>349589</v>
      </c>
    </row>
    <row r="10" spans="1:6" ht="12.75">
      <c r="A10" s="19" t="s">
        <v>173</v>
      </c>
      <c r="B10" s="8">
        <v>0</v>
      </c>
      <c r="C10" s="8">
        <v>0</v>
      </c>
      <c r="D10" s="8">
        <v>0</v>
      </c>
      <c r="E10" s="8">
        <v>0</v>
      </c>
      <c r="F10" s="9">
        <v>349675</v>
      </c>
    </row>
    <row r="11" spans="1:6" ht="12.75">
      <c r="A11" s="20" t="s">
        <v>174</v>
      </c>
      <c r="B11" s="8">
        <v>0</v>
      </c>
      <c r="C11" s="8">
        <v>0</v>
      </c>
      <c r="D11" s="8">
        <v>0</v>
      </c>
      <c r="E11" s="8">
        <v>0</v>
      </c>
      <c r="F11" s="9">
        <v>349590</v>
      </c>
    </row>
    <row r="12" spans="1:6" ht="12.75">
      <c r="A12" s="20" t="s">
        <v>175</v>
      </c>
      <c r="B12" s="8">
        <v>0</v>
      </c>
      <c r="C12" s="8">
        <v>0</v>
      </c>
      <c r="D12" s="8">
        <v>0</v>
      </c>
      <c r="E12" s="8">
        <v>0</v>
      </c>
      <c r="F12" s="9">
        <v>349591</v>
      </c>
    </row>
    <row r="13" spans="1:6" ht="12.75">
      <c r="A13" s="17" t="s">
        <v>176</v>
      </c>
      <c r="B13" s="10">
        <f>B14+B17+B19+B20+B21+B23+B24</f>
        <v>61861761.849999994</v>
      </c>
      <c r="C13" s="10">
        <f>C14+C17+C19+C20+C21+C23+C24</f>
        <v>32879746.799999997</v>
      </c>
      <c r="D13" s="10">
        <f>D14+D17+D19+D20+D21+D23+D24</f>
        <v>26123496.58</v>
      </c>
      <c r="E13" s="10">
        <f>E14+E17+E19+E20+E21+E23+E24</f>
        <v>85433327.80000001</v>
      </c>
      <c r="F13" s="9">
        <v>349570</v>
      </c>
    </row>
    <row r="14" spans="1:6" ht="12.75">
      <c r="A14" s="18" t="s">
        <v>177</v>
      </c>
      <c r="B14" s="10">
        <f>B15+B16</f>
        <v>36419614.21</v>
      </c>
      <c r="C14" s="10">
        <f>C15+C16</f>
        <v>19921072.86</v>
      </c>
      <c r="D14" s="10">
        <f>D15+D16</f>
        <v>15847869.59</v>
      </c>
      <c r="E14" s="10">
        <f>E15+E16</f>
        <v>51267478.56</v>
      </c>
      <c r="F14" s="9">
        <v>349592</v>
      </c>
    </row>
    <row r="15" spans="1:6" ht="12.75">
      <c r="A15" s="19" t="s">
        <v>178</v>
      </c>
      <c r="B15" s="8">
        <v>133224.56</v>
      </c>
      <c r="C15" s="8">
        <v>660232</v>
      </c>
      <c r="D15" s="8">
        <v>526732</v>
      </c>
      <c r="E15" s="8">
        <v>659956.56</v>
      </c>
      <c r="F15" s="9">
        <v>349676</v>
      </c>
    </row>
    <row r="16" spans="1:6" ht="12.75">
      <c r="A16" s="19" t="s">
        <v>179</v>
      </c>
      <c r="B16" s="8">
        <v>36286389.65</v>
      </c>
      <c r="C16" s="8">
        <v>19260840.86</v>
      </c>
      <c r="D16" s="8">
        <v>15321137.59</v>
      </c>
      <c r="E16" s="8">
        <v>50607522</v>
      </c>
      <c r="F16" s="9">
        <v>349677</v>
      </c>
    </row>
    <row r="17" spans="1:6" ht="12.75">
      <c r="A17" s="18" t="s">
        <v>180</v>
      </c>
      <c r="B17" s="10">
        <f>B18</f>
        <v>12149273.15</v>
      </c>
      <c r="C17" s="10">
        <f>C18</f>
        <v>6569127.52</v>
      </c>
      <c r="D17" s="10">
        <f>D18</f>
        <v>4062718.16</v>
      </c>
      <c r="E17" s="10">
        <f>E18</f>
        <v>15628849.24</v>
      </c>
      <c r="F17" s="9">
        <v>349593</v>
      </c>
    </row>
    <row r="18" spans="1:6" ht="12.75">
      <c r="A18" s="19" t="s">
        <v>181</v>
      </c>
      <c r="B18" s="8">
        <v>12149273.15</v>
      </c>
      <c r="C18" s="8">
        <v>6569127.52</v>
      </c>
      <c r="D18" s="8">
        <v>4062718.16</v>
      </c>
      <c r="E18" s="8">
        <v>15628849.24</v>
      </c>
      <c r="F18" s="9">
        <v>349678</v>
      </c>
    </row>
    <row r="19" spans="1:6" ht="12.75">
      <c r="A19" s="20" t="s">
        <v>182</v>
      </c>
      <c r="B19" s="8">
        <v>86000</v>
      </c>
      <c r="C19" s="8">
        <v>96000</v>
      </c>
      <c r="D19" s="8">
        <v>74000</v>
      </c>
      <c r="E19" s="8">
        <v>160000</v>
      </c>
      <c r="F19" s="9">
        <v>349594</v>
      </c>
    </row>
    <row r="20" spans="1:6" ht="12.75">
      <c r="A20" s="20" t="s">
        <v>183</v>
      </c>
      <c r="B20" s="8">
        <v>0</v>
      </c>
      <c r="C20" s="8">
        <v>0</v>
      </c>
      <c r="D20" s="8">
        <v>0</v>
      </c>
      <c r="E20" s="8">
        <v>0</v>
      </c>
      <c r="F20" s="9">
        <v>349595</v>
      </c>
    </row>
    <row r="21" spans="1:6" ht="12.75">
      <c r="A21" s="18" t="s">
        <v>184</v>
      </c>
      <c r="B21" s="10">
        <f>B22</f>
        <v>1688059.15</v>
      </c>
      <c r="C21" s="10">
        <f>C22</f>
        <v>1090371.3</v>
      </c>
      <c r="D21" s="10">
        <f>D22</f>
        <v>1147593</v>
      </c>
      <c r="E21" s="10">
        <f>E22</f>
        <v>2835000</v>
      </c>
      <c r="F21" s="9">
        <v>349596</v>
      </c>
    </row>
    <row r="22" spans="1:6" ht="12.75">
      <c r="A22" s="19" t="s">
        <v>185</v>
      </c>
      <c r="B22" s="8">
        <v>1688059.15</v>
      </c>
      <c r="C22" s="8">
        <v>1090371.3</v>
      </c>
      <c r="D22" s="8">
        <v>1147593</v>
      </c>
      <c r="E22" s="8">
        <v>2835000</v>
      </c>
      <c r="F22" s="9">
        <v>349679</v>
      </c>
    </row>
    <row r="23" spans="1:6" ht="12.75">
      <c r="A23" s="20" t="s">
        <v>186</v>
      </c>
      <c r="B23" s="8">
        <v>686196.37</v>
      </c>
      <c r="C23" s="8">
        <v>666488.13</v>
      </c>
      <c r="D23" s="8">
        <v>348838.83</v>
      </c>
      <c r="E23" s="8">
        <v>1026000</v>
      </c>
      <c r="F23" s="9">
        <v>349597</v>
      </c>
    </row>
    <row r="24" spans="1:6" ht="25.5">
      <c r="A24" s="18" t="s">
        <v>187</v>
      </c>
      <c r="B24" s="10">
        <f>B25</f>
        <v>10832618.97</v>
      </c>
      <c r="C24" s="10">
        <f>C25</f>
        <v>4536686.99</v>
      </c>
      <c r="D24" s="10">
        <f>D25</f>
        <v>4642477</v>
      </c>
      <c r="E24" s="10">
        <f>E25</f>
        <v>14516000</v>
      </c>
      <c r="F24" s="9">
        <v>349598</v>
      </c>
    </row>
    <row r="25" spans="1:6" ht="25.5">
      <c r="A25" s="19" t="s">
        <v>188</v>
      </c>
      <c r="B25" s="8">
        <v>10832618.97</v>
      </c>
      <c r="C25" s="8">
        <v>4536686.99</v>
      </c>
      <c r="D25" s="8">
        <v>4642477</v>
      </c>
      <c r="E25" s="8">
        <v>14516000</v>
      </c>
      <c r="F25" s="9">
        <v>349680</v>
      </c>
    </row>
    <row r="26" spans="1:6" ht="12.75">
      <c r="A26" s="17" t="s">
        <v>189</v>
      </c>
      <c r="B26" s="10">
        <f>B27+B32+B38+B40</f>
        <v>7215</v>
      </c>
      <c r="C26" s="10">
        <f>C27+C32+C38+C40</f>
        <v>139495.11</v>
      </c>
      <c r="D26" s="10">
        <f>D27+D32+D38+D40</f>
        <v>123000</v>
      </c>
      <c r="E26" s="10">
        <f>E27+E32+E38+E40</f>
        <v>130215</v>
      </c>
      <c r="F26" s="9">
        <v>349571</v>
      </c>
    </row>
    <row r="27" spans="1:6" ht="25.5">
      <c r="A27" s="18" t="s">
        <v>190</v>
      </c>
      <c r="B27" s="10">
        <f>B28+B29+B30+B31</f>
        <v>0</v>
      </c>
      <c r="C27" s="10">
        <f>C28+C29+C30+C31</f>
        <v>0</v>
      </c>
      <c r="D27" s="10">
        <f>D28+D29+D30+D31</f>
        <v>0</v>
      </c>
      <c r="E27" s="10">
        <f>E28+E29+E30+E31</f>
        <v>0</v>
      </c>
      <c r="F27" s="9">
        <v>349599</v>
      </c>
    </row>
    <row r="28" spans="1:6" ht="12.75">
      <c r="A28" s="19" t="s">
        <v>191</v>
      </c>
      <c r="B28" s="8">
        <v>0</v>
      </c>
      <c r="C28" s="8">
        <v>0</v>
      </c>
      <c r="D28" s="8">
        <v>0</v>
      </c>
      <c r="E28" s="8">
        <v>0</v>
      </c>
      <c r="F28" s="9">
        <v>349681</v>
      </c>
    </row>
    <row r="29" spans="1:6" ht="12.75">
      <c r="A29" s="19" t="s">
        <v>192</v>
      </c>
      <c r="B29" s="8">
        <v>0</v>
      </c>
      <c r="C29" s="8">
        <v>0</v>
      </c>
      <c r="D29" s="8">
        <v>0</v>
      </c>
      <c r="E29" s="8">
        <v>0</v>
      </c>
      <c r="F29" s="9">
        <v>349682</v>
      </c>
    </row>
    <row r="30" spans="1:6" ht="12.75">
      <c r="A30" s="19" t="s">
        <v>193</v>
      </c>
      <c r="B30" s="8">
        <v>0</v>
      </c>
      <c r="C30" s="8">
        <v>0</v>
      </c>
      <c r="D30" s="8">
        <v>0</v>
      </c>
      <c r="E30" s="8">
        <v>0</v>
      </c>
      <c r="F30" s="9">
        <v>349683</v>
      </c>
    </row>
    <row r="31" spans="1:6" ht="12.75">
      <c r="A31" s="19" t="s">
        <v>194</v>
      </c>
      <c r="B31" s="8">
        <v>0</v>
      </c>
      <c r="C31" s="8">
        <v>0</v>
      </c>
      <c r="D31" s="8">
        <v>0</v>
      </c>
      <c r="E31" s="8">
        <v>0</v>
      </c>
      <c r="F31" s="9">
        <v>349684</v>
      </c>
    </row>
    <row r="32" spans="1:6" ht="12.75">
      <c r="A32" s="18" t="s">
        <v>195</v>
      </c>
      <c r="B32" s="10">
        <f>B33+B34+B35+B36+B37</f>
        <v>7215</v>
      </c>
      <c r="C32" s="10">
        <f>C33+C34+C35+C36+C37</f>
        <v>93500</v>
      </c>
      <c r="D32" s="10">
        <f>D33+D34+D35+D36+D37</f>
        <v>92000</v>
      </c>
      <c r="E32" s="10">
        <f>E33+E34+E35+E36+E37</f>
        <v>99215</v>
      </c>
      <c r="F32" s="9">
        <v>349600</v>
      </c>
    </row>
    <row r="33" spans="1:6" ht="12.75">
      <c r="A33" s="19" t="s">
        <v>196</v>
      </c>
      <c r="B33" s="8">
        <v>7215</v>
      </c>
      <c r="C33" s="8">
        <v>88500</v>
      </c>
      <c r="D33" s="8">
        <v>87000</v>
      </c>
      <c r="E33" s="8">
        <v>94215</v>
      </c>
      <c r="F33" s="9">
        <v>349685</v>
      </c>
    </row>
    <row r="34" spans="1:6" ht="12.75">
      <c r="A34" s="19" t="s">
        <v>197</v>
      </c>
      <c r="B34" s="8">
        <v>0</v>
      </c>
      <c r="C34" s="8">
        <v>0</v>
      </c>
      <c r="D34" s="8">
        <v>0</v>
      </c>
      <c r="E34" s="8">
        <v>0</v>
      </c>
      <c r="F34" s="9">
        <v>349686</v>
      </c>
    </row>
    <row r="35" spans="1:6" ht="12.75">
      <c r="A35" s="19" t="s">
        <v>198</v>
      </c>
      <c r="B35" s="8">
        <v>0</v>
      </c>
      <c r="C35" s="8">
        <v>0</v>
      </c>
      <c r="D35" s="8">
        <v>0</v>
      </c>
      <c r="E35" s="8">
        <v>0</v>
      </c>
      <c r="F35" s="9">
        <v>349687</v>
      </c>
    </row>
    <row r="36" spans="1:6" ht="12.75">
      <c r="A36" s="19" t="s">
        <v>199</v>
      </c>
      <c r="B36" s="8">
        <v>0</v>
      </c>
      <c r="C36" s="8">
        <v>5000</v>
      </c>
      <c r="D36" s="8">
        <v>5000</v>
      </c>
      <c r="E36" s="8">
        <v>5000</v>
      </c>
      <c r="F36" s="9">
        <v>349688</v>
      </c>
    </row>
    <row r="37" spans="1:6" ht="12.75">
      <c r="A37" s="19" t="s">
        <v>200</v>
      </c>
      <c r="B37" s="8">
        <v>0</v>
      </c>
      <c r="C37" s="8">
        <v>0</v>
      </c>
      <c r="D37" s="8">
        <v>0</v>
      </c>
      <c r="E37" s="8">
        <v>0</v>
      </c>
      <c r="F37" s="9">
        <v>349689</v>
      </c>
    </row>
    <row r="38" spans="1:6" ht="12.75">
      <c r="A38" s="18" t="s">
        <v>201</v>
      </c>
      <c r="B38" s="10">
        <f>B39</f>
        <v>0</v>
      </c>
      <c r="C38" s="10">
        <f>C39</f>
        <v>44995.11</v>
      </c>
      <c r="D38" s="10">
        <f>D39</f>
        <v>30000</v>
      </c>
      <c r="E38" s="10">
        <f>E39</f>
        <v>30000</v>
      </c>
      <c r="F38" s="9">
        <v>349601</v>
      </c>
    </row>
    <row r="39" spans="1:6" ht="12.75">
      <c r="A39" s="19" t="s">
        <v>202</v>
      </c>
      <c r="B39" s="8">
        <v>0</v>
      </c>
      <c r="C39" s="8">
        <v>44995.11</v>
      </c>
      <c r="D39" s="8">
        <v>30000</v>
      </c>
      <c r="E39" s="8">
        <v>30000</v>
      </c>
      <c r="F39" s="9">
        <v>349690</v>
      </c>
    </row>
    <row r="40" spans="1:6" ht="12.75">
      <c r="A40" s="18" t="s">
        <v>203</v>
      </c>
      <c r="B40" s="10">
        <f>B41</f>
        <v>0</v>
      </c>
      <c r="C40" s="10">
        <f>C41</f>
        <v>1000</v>
      </c>
      <c r="D40" s="10">
        <f>D41</f>
        <v>1000</v>
      </c>
      <c r="E40" s="10">
        <f>E41</f>
        <v>1000</v>
      </c>
      <c r="F40" s="9">
        <v>349602</v>
      </c>
    </row>
    <row r="41" spans="1:6" ht="12.75">
      <c r="A41" s="19" t="s">
        <v>204</v>
      </c>
      <c r="B41" s="8">
        <v>0</v>
      </c>
      <c r="C41" s="8">
        <v>1000</v>
      </c>
      <c r="D41" s="8">
        <v>1000</v>
      </c>
      <c r="E41" s="8">
        <v>1000</v>
      </c>
      <c r="F41" s="9">
        <v>349691</v>
      </c>
    </row>
    <row r="42" spans="1:6" ht="12.75">
      <c r="A42" s="15" t="s">
        <v>205</v>
      </c>
      <c r="B42" s="10">
        <f>B43+B61+B69</f>
        <v>3356.96</v>
      </c>
      <c r="C42" s="10">
        <f>C43+C61+C69</f>
        <v>8220000</v>
      </c>
      <c r="D42" s="10">
        <f>D43+D61+D69</f>
        <v>8310000</v>
      </c>
      <c r="E42" s="10">
        <f>E43+E61+E69</f>
        <v>8313356</v>
      </c>
      <c r="F42" s="9">
        <v>349563</v>
      </c>
    </row>
    <row r="43" spans="1:6" ht="25.5">
      <c r="A43" s="17" t="s">
        <v>206</v>
      </c>
      <c r="B43" s="10">
        <f>B44+B45+B46+B54</f>
        <v>3356.96</v>
      </c>
      <c r="C43" s="10">
        <f>C44+C45+C46+C54</f>
        <v>20000</v>
      </c>
      <c r="D43" s="10">
        <f>D44+D45+D46+D54</f>
        <v>10000</v>
      </c>
      <c r="E43" s="10">
        <f>E44+E45+E46+E54</f>
        <v>13356</v>
      </c>
      <c r="F43" s="9">
        <v>349572</v>
      </c>
    </row>
    <row r="44" spans="1:6" ht="12.75">
      <c r="A44" s="20" t="s">
        <v>207</v>
      </c>
      <c r="B44" s="8">
        <v>0</v>
      </c>
      <c r="C44" s="8">
        <v>0</v>
      </c>
      <c r="D44" s="8">
        <v>0</v>
      </c>
      <c r="E44" s="8">
        <v>0</v>
      </c>
      <c r="F44" s="9">
        <v>349603</v>
      </c>
    </row>
    <row r="45" spans="1:6" ht="12.75">
      <c r="A45" s="20" t="s">
        <v>208</v>
      </c>
      <c r="B45" s="8">
        <v>0</v>
      </c>
      <c r="C45" s="8">
        <v>0</v>
      </c>
      <c r="D45" s="8">
        <v>0</v>
      </c>
      <c r="E45" s="8">
        <v>0</v>
      </c>
      <c r="F45" s="9">
        <v>349604</v>
      </c>
    </row>
    <row r="46" spans="1:6" ht="12.75">
      <c r="A46" s="18" t="s">
        <v>209</v>
      </c>
      <c r="B46" s="10">
        <f>B47+B48+B49+B50+B51+B52+B53</f>
        <v>0</v>
      </c>
      <c r="C46" s="10">
        <f>C47+C48+C49+C50+C51+C52+C53</f>
        <v>0</v>
      </c>
      <c r="D46" s="10">
        <f>D47+D48+D49+D50+D51+D52+D53</f>
        <v>0</v>
      </c>
      <c r="E46" s="10">
        <f>E47+E48+E49+E50+E51+E52+E53</f>
        <v>0</v>
      </c>
      <c r="F46" s="9">
        <v>349605</v>
      </c>
    </row>
    <row r="47" spans="1:6" ht="12.75">
      <c r="A47" s="19" t="s">
        <v>210</v>
      </c>
      <c r="B47" s="8">
        <v>0</v>
      </c>
      <c r="C47" s="8">
        <v>0</v>
      </c>
      <c r="D47" s="8">
        <v>0</v>
      </c>
      <c r="E47" s="8">
        <v>0</v>
      </c>
      <c r="F47" s="9">
        <v>349692</v>
      </c>
    </row>
    <row r="48" spans="1:6" ht="12.75">
      <c r="A48" s="19" t="s">
        <v>211</v>
      </c>
      <c r="B48" s="8">
        <v>0</v>
      </c>
      <c r="C48" s="8">
        <v>0</v>
      </c>
      <c r="D48" s="8">
        <v>0</v>
      </c>
      <c r="E48" s="8">
        <v>0</v>
      </c>
      <c r="F48" s="9">
        <v>349693</v>
      </c>
    </row>
    <row r="49" spans="1:6" ht="12.75">
      <c r="A49" s="19" t="s">
        <v>212</v>
      </c>
      <c r="B49" s="8">
        <v>0</v>
      </c>
      <c r="C49" s="8">
        <v>0</v>
      </c>
      <c r="D49" s="8">
        <v>0</v>
      </c>
      <c r="E49" s="8">
        <v>0</v>
      </c>
      <c r="F49" s="9">
        <v>349694</v>
      </c>
    </row>
    <row r="50" spans="1:6" ht="12.75">
      <c r="A50" s="19" t="s">
        <v>213</v>
      </c>
      <c r="B50" s="8">
        <v>0</v>
      </c>
      <c r="C50" s="8">
        <v>0</v>
      </c>
      <c r="D50" s="8">
        <v>0</v>
      </c>
      <c r="E50" s="8">
        <v>0</v>
      </c>
      <c r="F50" s="9">
        <v>349695</v>
      </c>
    </row>
    <row r="51" spans="1:6" ht="12.75">
      <c r="A51" s="19" t="s">
        <v>214</v>
      </c>
      <c r="B51" s="8">
        <v>0</v>
      </c>
      <c r="C51" s="8">
        <v>0</v>
      </c>
      <c r="D51" s="8">
        <v>0</v>
      </c>
      <c r="E51" s="8">
        <v>0</v>
      </c>
      <c r="F51" s="9">
        <v>349696</v>
      </c>
    </row>
    <row r="52" spans="1:6" ht="12.75">
      <c r="A52" s="19" t="s">
        <v>215</v>
      </c>
      <c r="B52" s="8">
        <v>0</v>
      </c>
      <c r="C52" s="8">
        <v>0</v>
      </c>
      <c r="D52" s="8">
        <v>0</v>
      </c>
      <c r="E52" s="8">
        <v>0</v>
      </c>
      <c r="F52" s="9">
        <v>349697</v>
      </c>
    </row>
    <row r="53" spans="1:6" ht="12.75">
      <c r="A53" s="19" t="s">
        <v>216</v>
      </c>
      <c r="B53" s="8">
        <v>0</v>
      </c>
      <c r="C53" s="8">
        <v>0</v>
      </c>
      <c r="D53" s="8">
        <v>0</v>
      </c>
      <c r="E53" s="8">
        <v>0</v>
      </c>
      <c r="F53" s="9">
        <v>349698</v>
      </c>
    </row>
    <row r="54" spans="1:6" ht="12.75">
      <c r="A54" s="18" t="s">
        <v>217</v>
      </c>
      <c r="B54" s="10">
        <f>B55+B56+B57+B58+B59+B60</f>
        <v>3356.96</v>
      </c>
      <c r="C54" s="10">
        <f>C55+C56+C57+C58+C59+C60</f>
        <v>20000</v>
      </c>
      <c r="D54" s="10">
        <f>D55+D56+D57+D58+D59+D60</f>
        <v>10000</v>
      </c>
      <c r="E54" s="10">
        <f>E55+E56+E57+E58+E59+E60</f>
        <v>13356</v>
      </c>
      <c r="F54" s="9">
        <v>349606</v>
      </c>
    </row>
    <row r="55" spans="1:6" ht="12.75">
      <c r="A55" s="19" t="s">
        <v>218</v>
      </c>
      <c r="B55" s="8">
        <v>0</v>
      </c>
      <c r="C55" s="8">
        <v>0</v>
      </c>
      <c r="D55" s="8">
        <v>0</v>
      </c>
      <c r="E55" s="8">
        <v>0</v>
      </c>
      <c r="F55" s="9">
        <v>349699</v>
      </c>
    </row>
    <row r="56" spans="1:6" ht="12.75">
      <c r="A56" s="19" t="s">
        <v>219</v>
      </c>
      <c r="B56" s="8">
        <v>0</v>
      </c>
      <c r="C56" s="8">
        <v>0</v>
      </c>
      <c r="D56" s="8">
        <v>0</v>
      </c>
      <c r="E56" s="8">
        <v>0</v>
      </c>
      <c r="F56" s="9">
        <v>349700</v>
      </c>
    </row>
    <row r="57" spans="1:6" ht="12.75">
      <c r="A57" s="19" t="s">
        <v>220</v>
      </c>
      <c r="B57" s="8">
        <v>0</v>
      </c>
      <c r="C57" s="8">
        <v>0</v>
      </c>
      <c r="D57" s="8">
        <v>0</v>
      </c>
      <c r="E57" s="8">
        <v>0</v>
      </c>
      <c r="F57" s="9">
        <v>349701</v>
      </c>
    </row>
    <row r="58" spans="1:6" ht="12.75">
      <c r="A58" s="19" t="s">
        <v>221</v>
      </c>
      <c r="B58" s="8">
        <v>0</v>
      </c>
      <c r="C58" s="8">
        <v>0</v>
      </c>
      <c r="D58" s="8">
        <v>0</v>
      </c>
      <c r="E58" s="8">
        <v>0</v>
      </c>
      <c r="F58" s="9">
        <v>349702</v>
      </c>
    </row>
    <row r="59" spans="1:6" ht="12.75">
      <c r="A59" s="19" t="s">
        <v>222</v>
      </c>
      <c r="B59" s="8">
        <v>0</v>
      </c>
      <c r="C59" s="8">
        <v>0</v>
      </c>
      <c r="D59" s="8">
        <v>0</v>
      </c>
      <c r="E59" s="8">
        <v>0</v>
      </c>
      <c r="F59" s="9">
        <v>349703</v>
      </c>
    </row>
    <row r="60" spans="1:6" ht="12.75">
      <c r="A60" s="19" t="s">
        <v>223</v>
      </c>
      <c r="B60" s="8">
        <v>3356.96</v>
      </c>
      <c r="C60" s="8">
        <v>20000</v>
      </c>
      <c r="D60" s="8">
        <v>10000</v>
      </c>
      <c r="E60" s="8">
        <v>13356</v>
      </c>
      <c r="F60" s="9">
        <v>349704</v>
      </c>
    </row>
    <row r="61" spans="1:6" ht="12.75">
      <c r="A61" s="17" t="s">
        <v>224</v>
      </c>
      <c r="B61" s="10">
        <f>B62+B64+B65+B66+B67+B68</f>
        <v>0</v>
      </c>
      <c r="C61" s="10">
        <f>C62+C64+C65+C66+C67+C68</f>
        <v>300000</v>
      </c>
      <c r="D61" s="10">
        <f>D62+D64+D65+D66+D67+D68</f>
        <v>400000</v>
      </c>
      <c r="E61" s="10">
        <f>E62+E64+E65+E66+E67+E68</f>
        <v>400000</v>
      </c>
      <c r="F61" s="9">
        <v>349573</v>
      </c>
    </row>
    <row r="62" spans="1:6" ht="12.75">
      <c r="A62" s="18" t="s">
        <v>225</v>
      </c>
      <c r="B62" s="10">
        <f>B63</f>
        <v>0</v>
      </c>
      <c r="C62" s="10">
        <f>C63</f>
        <v>0</v>
      </c>
      <c r="D62" s="10">
        <f>D63</f>
        <v>0</v>
      </c>
      <c r="E62" s="10">
        <f>E63</f>
        <v>0</v>
      </c>
      <c r="F62" s="9">
        <v>349607</v>
      </c>
    </row>
    <row r="63" spans="1:6" ht="12.75">
      <c r="A63" s="19" t="s">
        <v>226</v>
      </c>
      <c r="B63" s="8">
        <v>0</v>
      </c>
      <c r="C63" s="8">
        <v>0</v>
      </c>
      <c r="D63" s="8">
        <v>0</v>
      </c>
      <c r="E63" s="8">
        <v>0</v>
      </c>
      <c r="F63" s="9">
        <v>349705</v>
      </c>
    </row>
    <row r="64" spans="1:6" ht="12.75">
      <c r="A64" s="20" t="s">
        <v>227</v>
      </c>
      <c r="B64" s="8">
        <v>0</v>
      </c>
      <c r="C64" s="8">
        <v>0</v>
      </c>
      <c r="D64" s="8">
        <v>0</v>
      </c>
      <c r="E64" s="8">
        <v>0</v>
      </c>
      <c r="F64" s="9">
        <v>349608</v>
      </c>
    </row>
    <row r="65" spans="1:6" ht="12.75">
      <c r="A65" s="20" t="s">
        <v>228</v>
      </c>
      <c r="B65" s="8">
        <v>0</v>
      </c>
      <c r="C65" s="8">
        <v>0</v>
      </c>
      <c r="D65" s="8">
        <v>0</v>
      </c>
      <c r="E65" s="8">
        <v>0</v>
      </c>
      <c r="F65" s="9">
        <v>349609</v>
      </c>
    </row>
    <row r="66" spans="1:6" ht="12.75">
      <c r="A66" s="20" t="s">
        <v>229</v>
      </c>
      <c r="B66" s="8">
        <v>0</v>
      </c>
      <c r="C66" s="8">
        <v>0</v>
      </c>
      <c r="D66" s="8">
        <v>0</v>
      </c>
      <c r="E66" s="8">
        <v>0</v>
      </c>
      <c r="F66" s="9">
        <v>349610</v>
      </c>
    </row>
    <row r="67" spans="1:6" ht="25.5">
      <c r="A67" s="20" t="s">
        <v>230</v>
      </c>
      <c r="B67" s="8">
        <v>0</v>
      </c>
      <c r="C67" s="8">
        <v>0</v>
      </c>
      <c r="D67" s="8">
        <v>0</v>
      </c>
      <c r="E67" s="8">
        <v>0</v>
      </c>
      <c r="F67" s="9">
        <v>349611</v>
      </c>
    </row>
    <row r="68" spans="1:6" ht="12.75">
      <c r="A68" s="20" t="s">
        <v>231</v>
      </c>
      <c r="B68" s="8">
        <v>0</v>
      </c>
      <c r="C68" s="8">
        <v>300000</v>
      </c>
      <c r="D68" s="8">
        <v>400000</v>
      </c>
      <c r="E68" s="8">
        <v>400000</v>
      </c>
      <c r="F68" s="9">
        <v>349612</v>
      </c>
    </row>
    <row r="69" spans="1:6" ht="12.75">
      <c r="A69" s="17" t="s">
        <v>232</v>
      </c>
      <c r="B69" s="10">
        <f>B70+B71+B72+B73</f>
        <v>0</v>
      </c>
      <c r="C69" s="10">
        <f>C70+C71+C72+C73</f>
        <v>7900000</v>
      </c>
      <c r="D69" s="10">
        <f>D70+D71+D72+D73</f>
        <v>7900000</v>
      </c>
      <c r="E69" s="10">
        <f>E70+E71+E72+E73</f>
        <v>7900000</v>
      </c>
      <c r="F69" s="9">
        <v>349574</v>
      </c>
    </row>
    <row r="70" spans="1:6" ht="12.75">
      <c r="A70" s="20" t="s">
        <v>233</v>
      </c>
      <c r="B70" s="8">
        <v>0</v>
      </c>
      <c r="C70" s="8">
        <v>0</v>
      </c>
      <c r="D70" s="8">
        <v>0</v>
      </c>
      <c r="E70" s="8">
        <v>0</v>
      </c>
      <c r="F70" s="9">
        <v>349613</v>
      </c>
    </row>
    <row r="71" spans="1:6" ht="12.75">
      <c r="A71" s="20" t="s">
        <v>234</v>
      </c>
      <c r="B71" s="8">
        <v>0</v>
      </c>
      <c r="C71" s="8">
        <v>0</v>
      </c>
      <c r="D71" s="8">
        <v>0</v>
      </c>
      <c r="E71" s="8">
        <v>0</v>
      </c>
      <c r="F71" s="9">
        <v>349614</v>
      </c>
    </row>
    <row r="72" spans="1:6" ht="12.75">
      <c r="A72" s="20" t="s">
        <v>235</v>
      </c>
      <c r="B72" s="8">
        <v>0</v>
      </c>
      <c r="C72" s="8">
        <v>0</v>
      </c>
      <c r="D72" s="8">
        <v>0</v>
      </c>
      <c r="E72" s="8">
        <v>0</v>
      </c>
      <c r="F72" s="9">
        <v>349615</v>
      </c>
    </row>
    <row r="73" spans="1:6" ht="12.75">
      <c r="A73" s="20" t="s">
        <v>236</v>
      </c>
      <c r="B73" s="8">
        <v>0</v>
      </c>
      <c r="C73" s="8">
        <v>7900000</v>
      </c>
      <c r="D73" s="8">
        <v>7900000</v>
      </c>
      <c r="E73" s="8">
        <v>7900000</v>
      </c>
      <c r="F73" s="9">
        <v>349616</v>
      </c>
    </row>
    <row r="74" spans="1:6" ht="12.75">
      <c r="A74" s="15" t="s">
        <v>237</v>
      </c>
      <c r="B74" s="10">
        <f aca="true" t="shared" si="0" ref="B74:E75">B75</f>
        <v>0</v>
      </c>
      <c r="C74" s="10">
        <f t="shared" si="0"/>
        <v>0</v>
      </c>
      <c r="D74" s="10">
        <f t="shared" si="0"/>
        <v>0</v>
      </c>
      <c r="E74" s="10">
        <f t="shared" si="0"/>
        <v>0</v>
      </c>
      <c r="F74" s="9">
        <v>349564</v>
      </c>
    </row>
    <row r="75" spans="1:6" ht="12.75">
      <c r="A75" s="17" t="s">
        <v>238</v>
      </c>
      <c r="B75" s="10">
        <f t="shared" si="0"/>
        <v>0</v>
      </c>
      <c r="C75" s="10">
        <f t="shared" si="0"/>
        <v>0</v>
      </c>
      <c r="D75" s="10">
        <f t="shared" si="0"/>
        <v>0</v>
      </c>
      <c r="E75" s="10">
        <f t="shared" si="0"/>
        <v>0</v>
      </c>
      <c r="F75" s="9">
        <v>349575</v>
      </c>
    </row>
    <row r="76" spans="1:6" ht="12.75">
      <c r="A76" s="20" t="s">
        <v>239</v>
      </c>
      <c r="B76" s="8">
        <v>0</v>
      </c>
      <c r="C76" s="8">
        <v>0</v>
      </c>
      <c r="D76" s="8">
        <v>0</v>
      </c>
      <c r="E76" s="8">
        <v>0</v>
      </c>
      <c r="F76" s="9">
        <v>349617</v>
      </c>
    </row>
    <row r="77" spans="1:6" ht="12.75">
      <c r="A77" s="15" t="s">
        <v>240</v>
      </c>
      <c r="B77" s="10">
        <f>B78</f>
        <v>805814.79</v>
      </c>
      <c r="C77" s="10">
        <f>C78</f>
        <v>10835000</v>
      </c>
      <c r="D77" s="10">
        <f>D78</f>
        <v>10835000</v>
      </c>
      <c r="E77" s="10">
        <f>E78</f>
        <v>11637854.68</v>
      </c>
      <c r="F77" s="9">
        <v>454550</v>
      </c>
    </row>
    <row r="78" spans="1:6" ht="12.75">
      <c r="A78" s="17" t="s">
        <v>241</v>
      </c>
      <c r="B78" s="10">
        <f>B79+B80+B81+B82+B83+B84+B85+B86+B87+B88</f>
        <v>805814.79</v>
      </c>
      <c r="C78" s="10">
        <f>C79+C80+C81+C82+C83+C84+C85+C86+C87+C88</f>
        <v>10835000</v>
      </c>
      <c r="D78" s="10">
        <f>D79+D80+D81+D82+D83+D84+D85+D86+D87+D88</f>
        <v>10835000</v>
      </c>
      <c r="E78" s="10">
        <f>E79+E80+E81+E82+E83+E84+E85+E86+E87+E88</f>
        <v>11637854.68</v>
      </c>
      <c r="F78" s="9">
        <v>452575</v>
      </c>
    </row>
    <row r="79" spans="1:6" ht="12.75">
      <c r="A79" s="20" t="s">
        <v>242</v>
      </c>
      <c r="B79" s="8">
        <v>18791.36</v>
      </c>
      <c r="C79" s="8">
        <v>425000</v>
      </c>
      <c r="D79" s="8">
        <v>425000</v>
      </c>
      <c r="E79" s="8">
        <v>441508</v>
      </c>
      <c r="F79" s="9">
        <v>349618</v>
      </c>
    </row>
    <row r="80" spans="1:6" ht="12.75">
      <c r="A80" s="20" t="s">
        <v>243</v>
      </c>
      <c r="B80" s="8">
        <v>0</v>
      </c>
      <c r="C80" s="8">
        <v>15000</v>
      </c>
      <c r="D80" s="8">
        <v>15000</v>
      </c>
      <c r="E80" s="8">
        <v>15000</v>
      </c>
      <c r="F80" s="9">
        <v>349619</v>
      </c>
    </row>
    <row r="81" spans="1:6" ht="12.75">
      <c r="A81" s="20" t="s">
        <v>244</v>
      </c>
      <c r="B81" s="8">
        <v>0</v>
      </c>
      <c r="C81" s="8">
        <v>0</v>
      </c>
      <c r="D81" s="8">
        <v>0</v>
      </c>
      <c r="E81" s="8">
        <v>0</v>
      </c>
      <c r="F81" s="9">
        <v>349620</v>
      </c>
    </row>
    <row r="82" spans="1:6" ht="12.75">
      <c r="A82" s="20" t="s">
        <v>245</v>
      </c>
      <c r="B82" s="8">
        <v>160536.68</v>
      </c>
      <c r="C82" s="8">
        <v>0</v>
      </c>
      <c r="D82" s="8">
        <v>0</v>
      </c>
      <c r="E82" s="8">
        <v>160536.68</v>
      </c>
      <c r="F82" s="9">
        <v>349621</v>
      </c>
    </row>
    <row r="83" spans="1:6" ht="12.75">
      <c r="A83" s="20" t="s">
        <v>246</v>
      </c>
      <c r="B83" s="8">
        <v>0</v>
      </c>
      <c r="C83" s="8">
        <v>50000</v>
      </c>
      <c r="D83" s="8">
        <v>50000</v>
      </c>
      <c r="E83" s="8">
        <v>50000</v>
      </c>
      <c r="F83" s="9">
        <v>349622</v>
      </c>
    </row>
    <row r="84" spans="1:6" ht="12.75">
      <c r="A84" s="20" t="s">
        <v>247</v>
      </c>
      <c r="B84" s="8">
        <v>550810.21</v>
      </c>
      <c r="C84" s="8">
        <v>3200000</v>
      </c>
      <c r="D84" s="8">
        <v>3200000</v>
      </c>
      <c r="E84" s="8">
        <v>3750810</v>
      </c>
      <c r="F84" s="9">
        <v>349623</v>
      </c>
    </row>
    <row r="85" spans="1:6" ht="12.75">
      <c r="A85" s="20" t="s">
        <v>248</v>
      </c>
      <c r="B85" s="8">
        <v>0</v>
      </c>
      <c r="C85" s="8">
        <v>0</v>
      </c>
      <c r="D85" s="8">
        <v>0</v>
      </c>
      <c r="E85" s="8">
        <v>0</v>
      </c>
      <c r="F85" s="9">
        <v>349624</v>
      </c>
    </row>
    <row r="86" spans="1:6" ht="12.75">
      <c r="A86" s="20" t="s">
        <v>249</v>
      </c>
      <c r="B86" s="8">
        <v>75676.54</v>
      </c>
      <c r="C86" s="8">
        <v>5000000</v>
      </c>
      <c r="D86" s="8">
        <v>5000000</v>
      </c>
      <c r="E86" s="8">
        <v>5075000</v>
      </c>
      <c r="F86" s="9">
        <v>349625</v>
      </c>
    </row>
    <row r="87" spans="1:6" ht="12.75">
      <c r="A87" s="20" t="s">
        <v>250</v>
      </c>
      <c r="B87" s="8">
        <v>0</v>
      </c>
      <c r="C87" s="8">
        <v>2025000</v>
      </c>
      <c r="D87" s="8">
        <v>2025000</v>
      </c>
      <c r="E87" s="8">
        <v>2025000</v>
      </c>
      <c r="F87" s="9">
        <v>349626</v>
      </c>
    </row>
    <row r="88" spans="1:6" ht="12.75">
      <c r="A88" s="20" t="s">
        <v>251</v>
      </c>
      <c r="B88" s="8">
        <v>0</v>
      </c>
      <c r="C88" s="8">
        <v>120000</v>
      </c>
      <c r="D88" s="8">
        <v>120000</v>
      </c>
      <c r="E88" s="8">
        <v>120000</v>
      </c>
      <c r="F88" s="9">
        <v>349627</v>
      </c>
    </row>
    <row r="89" spans="1:6" ht="12.75">
      <c r="A89" s="12" t="s">
        <v>252</v>
      </c>
      <c r="B89" s="8">
        <v>0</v>
      </c>
      <c r="C89" s="8">
        <v>4885894.75</v>
      </c>
      <c r="D89" s="8">
        <v>3477282.32</v>
      </c>
      <c r="E89" s="8">
        <v>0</v>
      </c>
      <c r="F89" s="9">
        <v>349557</v>
      </c>
    </row>
    <row r="90" spans="1:6" ht="12.75">
      <c r="A90" s="11" t="s">
        <v>253</v>
      </c>
      <c r="B90" s="10">
        <f>B91+B281</f>
        <v>49741370.48</v>
      </c>
      <c r="C90" s="10">
        <f>C91+C281</f>
        <v>56960136.660000004</v>
      </c>
      <c r="D90" s="10">
        <f>D91+D281</f>
        <v>48868778.9</v>
      </c>
      <c r="E90" s="10">
        <f>E91+E281</f>
        <v>98610149.38000001</v>
      </c>
      <c r="F90" s="9">
        <v>349561</v>
      </c>
    </row>
    <row r="91" spans="1:6" ht="12.75">
      <c r="A91" s="13" t="s">
        <v>254</v>
      </c>
      <c r="B91" s="10">
        <f>B92+B216+B266+B269</f>
        <v>49741370.48</v>
      </c>
      <c r="C91" s="10">
        <f>C92+C216+C266+C269</f>
        <v>56960136.660000004</v>
      </c>
      <c r="D91" s="10">
        <f>D92+D216+D266+D269</f>
        <v>48868778.9</v>
      </c>
      <c r="E91" s="10">
        <f>E92+E216+E266+E269</f>
        <v>98610149.38000001</v>
      </c>
      <c r="F91" s="9">
        <v>349559</v>
      </c>
    </row>
    <row r="92" spans="1:6" ht="12.75">
      <c r="A92" s="15" t="s">
        <v>255</v>
      </c>
      <c r="B92" s="10">
        <f>B93+B160+B192+B193+B199+B202</f>
        <v>33772801.91</v>
      </c>
      <c r="C92" s="10">
        <f>C93+C160+C192+C193+C199+C202</f>
        <v>36481061.77</v>
      </c>
      <c r="D92" s="10">
        <f>D93+D160+D192+D193+D199+D202</f>
        <v>28878478.9</v>
      </c>
      <c r="E92" s="10">
        <f>E93+E160+E192+E193+E199+E202</f>
        <v>62651280.81000001</v>
      </c>
      <c r="F92" s="9">
        <v>349565</v>
      </c>
    </row>
    <row r="93" spans="1:6" ht="12.75">
      <c r="A93" s="17" t="s">
        <v>256</v>
      </c>
      <c r="B93" s="10">
        <f>B94+B100+B120</f>
        <v>14387741.299999997</v>
      </c>
      <c r="C93" s="10">
        <f>C94+C100+C120</f>
        <v>27220813.25</v>
      </c>
      <c r="D93" s="10">
        <f>D94+D100+D120</f>
        <v>21007533.61</v>
      </c>
      <c r="E93" s="10">
        <f>E94+E100+E120</f>
        <v>35395274.91000001</v>
      </c>
      <c r="F93" s="9">
        <v>349576</v>
      </c>
    </row>
    <row r="94" spans="1:6" ht="12.75">
      <c r="A94" s="18" t="s">
        <v>257</v>
      </c>
      <c r="B94" s="10">
        <f>B95+B96+B97+B98+B99</f>
        <v>93381.59</v>
      </c>
      <c r="C94" s="10">
        <f>C95+C96+C97+C98+C99</f>
        <v>223000</v>
      </c>
      <c r="D94" s="10">
        <f>D95+D96+D97+D98+D99</f>
        <v>221680</v>
      </c>
      <c r="E94" s="10">
        <f>E95+E96+E97+E98+E99</f>
        <v>315061.59</v>
      </c>
      <c r="F94" s="9">
        <v>349628</v>
      </c>
    </row>
    <row r="95" spans="1:6" ht="12.75">
      <c r="A95" s="19" t="s">
        <v>258</v>
      </c>
      <c r="B95" s="8">
        <v>93381.59</v>
      </c>
      <c r="C95" s="8">
        <v>223000</v>
      </c>
      <c r="D95" s="8">
        <v>221680</v>
      </c>
      <c r="E95" s="8">
        <v>315061.59</v>
      </c>
      <c r="F95" s="9">
        <v>349706</v>
      </c>
    </row>
    <row r="96" spans="1:6" ht="12.75">
      <c r="A96" s="19" t="s">
        <v>259</v>
      </c>
      <c r="B96" s="8">
        <v>0</v>
      </c>
      <c r="C96" s="8">
        <v>0</v>
      </c>
      <c r="D96" s="8">
        <v>0</v>
      </c>
      <c r="E96" s="8">
        <v>0</v>
      </c>
      <c r="F96" s="9">
        <v>349707</v>
      </c>
    </row>
    <row r="97" spans="1:6" ht="12.75">
      <c r="A97" s="19" t="s">
        <v>260</v>
      </c>
      <c r="B97" s="8">
        <v>0</v>
      </c>
      <c r="C97" s="8">
        <v>0</v>
      </c>
      <c r="D97" s="8">
        <v>0</v>
      </c>
      <c r="E97" s="8">
        <v>0</v>
      </c>
      <c r="F97" s="9">
        <v>349708</v>
      </c>
    </row>
    <row r="98" spans="1:6" ht="25.5">
      <c r="A98" s="19" t="s">
        <v>89</v>
      </c>
      <c r="B98" s="8">
        <v>0</v>
      </c>
      <c r="C98" s="8">
        <v>0</v>
      </c>
      <c r="D98" s="8">
        <v>0</v>
      </c>
      <c r="E98" s="8">
        <v>0</v>
      </c>
      <c r="F98" s="9">
        <v>349709</v>
      </c>
    </row>
    <row r="99" spans="1:6" ht="25.5">
      <c r="A99" s="19" t="s">
        <v>261</v>
      </c>
      <c r="B99" s="8">
        <v>0</v>
      </c>
      <c r="C99" s="8">
        <v>0</v>
      </c>
      <c r="D99" s="8">
        <v>0</v>
      </c>
      <c r="E99" s="8">
        <v>0</v>
      </c>
      <c r="F99" s="9">
        <v>349710</v>
      </c>
    </row>
    <row r="100" spans="1:6" ht="12.75">
      <c r="A100" s="18" t="s">
        <v>262</v>
      </c>
      <c r="B100" s="10">
        <f>B101+B102+B103+B104+B105+B106+B107+B108+B109+B110+B111+B112+B113+B114+B115+B116+B117+B118+B119</f>
        <v>1336602.95</v>
      </c>
      <c r="C100" s="10">
        <f>C101+C102+C103+C104+C105+C106+C107+C108+C109+C110+C111+C112+C113+C114+C115+C116+C117+C118+C119</f>
        <v>13248853.16</v>
      </c>
      <c r="D100" s="10">
        <f>D101+D102+D103+D104+D105+D106+D107+D108+D109+D110+D111+D112+D113+D114+D115+D116+D117+D118+D119</f>
        <v>12552607.84</v>
      </c>
      <c r="E100" s="10">
        <f>E101+E102+E103+E104+E105+E106+E107+E108+E109+E110+E111+E112+E113+E114+E115+E116+E117+E118+E119</f>
        <v>13889210.79</v>
      </c>
      <c r="F100" s="9">
        <v>349629</v>
      </c>
    </row>
    <row r="101" spans="1:6" ht="12.75">
      <c r="A101" s="19" t="s">
        <v>263</v>
      </c>
      <c r="B101" s="8">
        <v>0</v>
      </c>
      <c r="C101" s="8">
        <v>0</v>
      </c>
      <c r="D101" s="8">
        <v>0</v>
      </c>
      <c r="E101" s="8">
        <v>0</v>
      </c>
      <c r="F101" s="9">
        <v>349711</v>
      </c>
    </row>
    <row r="102" spans="1:6" ht="12.75">
      <c r="A102" s="19" t="s">
        <v>264</v>
      </c>
      <c r="B102" s="8">
        <v>179729.07</v>
      </c>
      <c r="C102" s="8">
        <v>127000</v>
      </c>
      <c r="D102" s="8">
        <v>121000</v>
      </c>
      <c r="E102" s="8">
        <v>300729.07</v>
      </c>
      <c r="F102" s="9">
        <v>349712</v>
      </c>
    </row>
    <row r="103" spans="1:6" ht="12.75">
      <c r="A103" s="19" t="s">
        <v>265</v>
      </c>
      <c r="B103" s="8">
        <v>50286.6</v>
      </c>
      <c r="C103" s="8">
        <v>60000</v>
      </c>
      <c r="D103" s="8">
        <v>60000</v>
      </c>
      <c r="E103" s="8">
        <v>110286.6</v>
      </c>
      <c r="F103" s="9">
        <v>349713</v>
      </c>
    </row>
    <row r="104" spans="1:6" ht="12.75">
      <c r="A104" s="19" t="s">
        <v>266</v>
      </c>
      <c r="B104" s="8">
        <v>0</v>
      </c>
      <c r="C104" s="8">
        <v>0</v>
      </c>
      <c r="D104" s="8">
        <v>0</v>
      </c>
      <c r="E104" s="8">
        <v>0</v>
      </c>
      <c r="F104" s="9">
        <v>349714</v>
      </c>
    </row>
    <row r="105" spans="1:6" ht="12.75">
      <c r="A105" s="19" t="s">
        <v>267</v>
      </c>
      <c r="B105" s="8">
        <v>0</v>
      </c>
      <c r="C105" s="8">
        <v>0</v>
      </c>
      <c r="D105" s="8">
        <v>0</v>
      </c>
      <c r="E105" s="8">
        <v>0</v>
      </c>
      <c r="F105" s="9">
        <v>349715</v>
      </c>
    </row>
    <row r="106" spans="1:6" ht="12.75">
      <c r="A106" s="19" t="s">
        <v>106</v>
      </c>
      <c r="B106" s="8">
        <v>301564.6</v>
      </c>
      <c r="C106" s="8">
        <v>320000</v>
      </c>
      <c r="D106" s="8">
        <v>250000</v>
      </c>
      <c r="E106" s="8">
        <v>551564.6</v>
      </c>
      <c r="F106" s="9">
        <v>349716</v>
      </c>
    </row>
    <row r="107" spans="1:6" ht="12.75">
      <c r="A107" s="19" t="s">
        <v>268</v>
      </c>
      <c r="B107" s="8">
        <v>1921.67</v>
      </c>
      <c r="C107" s="8">
        <v>3580000</v>
      </c>
      <c r="D107" s="8">
        <v>3300000</v>
      </c>
      <c r="E107" s="8">
        <v>3301921.67</v>
      </c>
      <c r="F107" s="9">
        <v>349717</v>
      </c>
    </row>
    <row r="108" spans="1:6" ht="12.75">
      <c r="A108" s="19" t="s">
        <v>269</v>
      </c>
      <c r="B108" s="8">
        <v>0</v>
      </c>
      <c r="C108" s="8">
        <v>4500000</v>
      </c>
      <c r="D108" s="8">
        <v>4450000</v>
      </c>
      <c r="E108" s="8">
        <v>4450000</v>
      </c>
      <c r="F108" s="9">
        <v>349718</v>
      </c>
    </row>
    <row r="109" spans="1:6" ht="12.75">
      <c r="A109" s="19" t="s">
        <v>270</v>
      </c>
      <c r="B109" s="8">
        <v>474900.52</v>
      </c>
      <c r="C109" s="8">
        <v>1657594.24</v>
      </c>
      <c r="D109" s="8">
        <v>1632607.84</v>
      </c>
      <c r="E109" s="8">
        <v>2107508.36</v>
      </c>
      <c r="F109" s="9">
        <v>349719</v>
      </c>
    </row>
    <row r="110" spans="1:6" ht="12.75">
      <c r="A110" s="19" t="s">
        <v>271</v>
      </c>
      <c r="B110" s="8">
        <v>0</v>
      </c>
      <c r="C110" s="8">
        <v>0</v>
      </c>
      <c r="D110" s="8">
        <v>0</v>
      </c>
      <c r="E110" s="8">
        <v>0</v>
      </c>
      <c r="F110" s="9">
        <v>349720</v>
      </c>
    </row>
    <row r="111" spans="1:6" ht="12.75">
      <c r="A111" s="19" t="s">
        <v>272</v>
      </c>
      <c r="B111" s="8">
        <v>0</v>
      </c>
      <c r="C111" s="8">
        <v>0</v>
      </c>
      <c r="D111" s="8">
        <v>0</v>
      </c>
      <c r="E111" s="8">
        <v>0</v>
      </c>
      <c r="F111" s="9">
        <v>349721</v>
      </c>
    </row>
    <row r="112" spans="1:6" ht="12.75">
      <c r="A112" s="19" t="s">
        <v>273</v>
      </c>
      <c r="B112" s="8">
        <v>0</v>
      </c>
      <c r="C112" s="8">
        <v>0</v>
      </c>
      <c r="D112" s="8">
        <v>0</v>
      </c>
      <c r="E112" s="8">
        <v>0</v>
      </c>
      <c r="F112" s="9">
        <v>349722</v>
      </c>
    </row>
    <row r="113" spans="1:6" ht="12.75">
      <c r="A113" s="19" t="s">
        <v>101</v>
      </c>
      <c r="B113" s="8">
        <v>50000</v>
      </c>
      <c r="C113" s="8">
        <v>167021</v>
      </c>
      <c r="D113" s="8">
        <v>100000</v>
      </c>
      <c r="E113" s="8">
        <v>150000</v>
      </c>
      <c r="F113" s="9">
        <v>349723</v>
      </c>
    </row>
    <row r="114" spans="1:6" ht="12.75">
      <c r="A114" s="19" t="s">
        <v>100</v>
      </c>
      <c r="B114" s="8">
        <v>65000</v>
      </c>
      <c r="C114" s="8">
        <v>242237.92</v>
      </c>
      <c r="D114" s="8">
        <v>150000</v>
      </c>
      <c r="E114" s="8">
        <v>215000</v>
      </c>
      <c r="F114" s="9">
        <v>349724</v>
      </c>
    </row>
    <row r="115" spans="1:6" ht="12.75">
      <c r="A115" s="19" t="s">
        <v>274</v>
      </c>
      <c r="B115" s="8">
        <v>0</v>
      </c>
      <c r="C115" s="8">
        <v>2460000</v>
      </c>
      <c r="D115" s="8">
        <v>2389000</v>
      </c>
      <c r="E115" s="8">
        <v>2389000</v>
      </c>
      <c r="F115" s="9">
        <v>349725</v>
      </c>
    </row>
    <row r="116" spans="1:6" ht="25.5">
      <c r="A116" s="19" t="s">
        <v>109</v>
      </c>
      <c r="B116" s="8">
        <v>0</v>
      </c>
      <c r="C116" s="8">
        <v>35000</v>
      </c>
      <c r="D116" s="8">
        <v>0</v>
      </c>
      <c r="E116" s="8">
        <v>0</v>
      </c>
      <c r="F116" s="9">
        <v>349726</v>
      </c>
    </row>
    <row r="117" spans="1:6" ht="25.5">
      <c r="A117" s="19" t="s">
        <v>110</v>
      </c>
      <c r="B117" s="8">
        <v>0</v>
      </c>
      <c r="C117" s="8">
        <v>0</v>
      </c>
      <c r="D117" s="8">
        <v>0</v>
      </c>
      <c r="E117" s="8">
        <v>0</v>
      </c>
      <c r="F117" s="9">
        <v>349727</v>
      </c>
    </row>
    <row r="118" spans="1:6" ht="25.5">
      <c r="A118" s="19" t="s">
        <v>111</v>
      </c>
      <c r="B118" s="8">
        <v>0</v>
      </c>
      <c r="C118" s="8">
        <v>37000</v>
      </c>
      <c r="D118" s="8">
        <v>37000</v>
      </c>
      <c r="E118" s="8">
        <v>37000</v>
      </c>
      <c r="F118" s="9">
        <v>349728</v>
      </c>
    </row>
    <row r="119" spans="1:6" ht="12.75">
      <c r="A119" s="19" t="s">
        <v>112</v>
      </c>
      <c r="B119" s="8">
        <v>213200.49</v>
      </c>
      <c r="C119" s="8">
        <v>63000</v>
      </c>
      <c r="D119" s="8">
        <v>63000</v>
      </c>
      <c r="E119" s="8">
        <v>276200.49</v>
      </c>
      <c r="F119" s="9">
        <v>349729</v>
      </c>
    </row>
    <row r="120" spans="1:6" ht="12.75">
      <c r="A120" s="18" t="s">
        <v>275</v>
      </c>
      <c r="B120" s="10">
        <f>B121+B122+B123+B124+B125+B126+B127+B128+B129+B130+B134+B135+B136+B137+B138+B139+B140+B141+B142+B143+B144+B145+B146+B147+B148+B149+B150+B151+B152+B153+B154+B155+B156+B157+B158+B159</f>
        <v>12957756.759999998</v>
      </c>
      <c r="C120" s="10">
        <f>C121+C122+C123+C124+C125+C126+C127+C128+C129+C130+C134+C135+C136+C137+C138+C139+C140+C141+C142+C143+C144+C145+C146+C147+C148+C149+C150+C151+C152+C153+C154+C155+C156+C157+C158+C159</f>
        <v>13748960.09</v>
      </c>
      <c r="D120" s="10">
        <f>D121+D122+D123+D124+D125+D126+D127+D128+D129+D130+D134+D135+D136+D137+D138+D139+D140+D141+D142+D143+D144+D145+D146+D147+D148+D149+D150+D151+D152+D153+D154+D155+D156+D157+D158+D159</f>
        <v>8233245.77</v>
      </c>
      <c r="E120" s="10">
        <f>E121+E122+E123+E124+E125+E126+E127+E128+E129+E130+E134+E135+E136+E137+E138+E139+E140+E141+E142+E143+E144+E145+E146+E147+E148+E149+E150+E151+E152+E153+E154+E155+E156+E157+E158+E159</f>
        <v>21191002.53000001</v>
      </c>
      <c r="F120" s="9">
        <v>349630</v>
      </c>
    </row>
    <row r="121" spans="1:6" ht="12.75">
      <c r="A121" s="19" t="s">
        <v>43</v>
      </c>
      <c r="B121" s="8">
        <v>49013.85</v>
      </c>
      <c r="C121" s="8">
        <v>49415.8</v>
      </c>
      <c r="D121" s="8">
        <v>6500</v>
      </c>
      <c r="E121" s="8">
        <v>55513.85</v>
      </c>
      <c r="F121" s="9">
        <v>349730</v>
      </c>
    </row>
    <row r="122" spans="1:6" ht="12.75">
      <c r="A122" s="19" t="s">
        <v>276</v>
      </c>
      <c r="B122" s="8">
        <v>1246772.71</v>
      </c>
      <c r="C122" s="8">
        <v>1011785.4</v>
      </c>
      <c r="D122" s="8">
        <v>315000</v>
      </c>
      <c r="E122" s="8">
        <v>1561772.71</v>
      </c>
      <c r="F122" s="9">
        <v>349731</v>
      </c>
    </row>
    <row r="123" spans="1:6" ht="12.75">
      <c r="A123" s="19" t="s">
        <v>277</v>
      </c>
      <c r="B123" s="8">
        <v>0</v>
      </c>
      <c r="C123" s="8">
        <v>0</v>
      </c>
      <c r="D123" s="8">
        <v>0</v>
      </c>
      <c r="E123" s="8">
        <v>0</v>
      </c>
      <c r="F123" s="9">
        <v>349732</v>
      </c>
    </row>
    <row r="124" spans="1:6" ht="12.75">
      <c r="A124" s="19" t="s">
        <v>75</v>
      </c>
      <c r="B124" s="8">
        <v>1077957.82</v>
      </c>
      <c r="C124" s="8">
        <v>778886.45</v>
      </c>
      <c r="D124" s="8">
        <v>4000</v>
      </c>
      <c r="E124" s="8">
        <v>1081957.82</v>
      </c>
      <c r="F124" s="9">
        <v>349733</v>
      </c>
    </row>
    <row r="125" spans="1:6" ht="25.5">
      <c r="A125" s="19" t="s">
        <v>50</v>
      </c>
      <c r="B125" s="8">
        <v>8356988.54</v>
      </c>
      <c r="C125" s="8">
        <v>8402787.02</v>
      </c>
      <c r="D125" s="8">
        <v>4569245.77</v>
      </c>
      <c r="E125" s="8">
        <v>12926234.31</v>
      </c>
      <c r="F125" s="9">
        <v>349734</v>
      </c>
    </row>
    <row r="126" spans="1:6" ht="25.5">
      <c r="A126" s="19" t="s">
        <v>278</v>
      </c>
      <c r="B126" s="8">
        <v>0</v>
      </c>
      <c r="C126" s="8">
        <v>20000</v>
      </c>
      <c r="D126" s="8">
        <v>8245.31</v>
      </c>
      <c r="E126" s="8">
        <v>8245.31</v>
      </c>
      <c r="F126" s="9">
        <v>349735</v>
      </c>
    </row>
    <row r="127" spans="1:6" ht="12.75">
      <c r="A127" s="19" t="s">
        <v>84</v>
      </c>
      <c r="B127" s="8">
        <v>887907.4</v>
      </c>
      <c r="C127" s="8">
        <v>2181000</v>
      </c>
      <c r="D127" s="8">
        <v>2183000</v>
      </c>
      <c r="E127" s="8">
        <v>3070907.4</v>
      </c>
      <c r="F127" s="9">
        <v>349736</v>
      </c>
    </row>
    <row r="128" spans="1:6" ht="12.75">
      <c r="A128" s="19" t="s">
        <v>279</v>
      </c>
      <c r="B128" s="8">
        <v>0</v>
      </c>
      <c r="C128" s="8">
        <v>0</v>
      </c>
      <c r="D128" s="8">
        <v>0</v>
      </c>
      <c r="E128" s="8">
        <v>0</v>
      </c>
      <c r="F128" s="9">
        <v>349737</v>
      </c>
    </row>
    <row r="129" spans="1:6" ht="25.5">
      <c r="A129" s="19" t="s">
        <v>280</v>
      </c>
      <c r="B129" s="8">
        <v>0</v>
      </c>
      <c r="C129" s="8">
        <v>300</v>
      </c>
      <c r="D129" s="8">
        <v>300</v>
      </c>
      <c r="E129" s="8">
        <v>300</v>
      </c>
      <c r="F129" s="9">
        <v>349738</v>
      </c>
    </row>
    <row r="130" spans="1:6" ht="12.75">
      <c r="A130" s="21" t="s">
        <v>55</v>
      </c>
      <c r="B130" s="10">
        <f>B131+B132+B133</f>
        <v>16646.74</v>
      </c>
      <c r="C130" s="10">
        <f>C131+C132+C133</f>
        <v>4950</v>
      </c>
      <c r="D130" s="10">
        <f>D131+D132+D133</f>
        <v>3000</v>
      </c>
      <c r="E130" s="10">
        <f>E131+E132+E133</f>
        <v>19646.74</v>
      </c>
      <c r="F130" s="9">
        <v>349739</v>
      </c>
    </row>
    <row r="131" spans="1:6" ht="12.75">
      <c r="A131" s="22" t="s">
        <v>55</v>
      </c>
      <c r="B131" s="8">
        <v>0</v>
      </c>
      <c r="C131" s="8">
        <v>0</v>
      </c>
      <c r="D131" s="8">
        <v>0</v>
      </c>
      <c r="E131" s="8">
        <v>0</v>
      </c>
      <c r="F131" s="9">
        <v>349828</v>
      </c>
    </row>
    <row r="132" spans="1:6" ht="12.75">
      <c r="A132" s="22" t="s">
        <v>281</v>
      </c>
      <c r="B132" s="8">
        <v>0</v>
      </c>
      <c r="C132" s="8">
        <v>0</v>
      </c>
      <c r="D132" s="8">
        <v>0</v>
      </c>
      <c r="E132" s="8">
        <v>0</v>
      </c>
      <c r="F132" s="9">
        <v>349829</v>
      </c>
    </row>
    <row r="133" spans="1:6" ht="25.5">
      <c r="A133" s="22" t="s">
        <v>79</v>
      </c>
      <c r="B133" s="8">
        <v>16646.74</v>
      </c>
      <c r="C133" s="8">
        <v>4950</v>
      </c>
      <c r="D133" s="8">
        <v>3000</v>
      </c>
      <c r="E133" s="8">
        <v>19646.74</v>
      </c>
      <c r="F133" s="9">
        <v>349830</v>
      </c>
    </row>
    <row r="134" spans="1:6" ht="12.75">
      <c r="A134" s="19" t="s">
        <v>282</v>
      </c>
      <c r="B134" s="8">
        <v>202481.81</v>
      </c>
      <c r="C134" s="8">
        <v>134700</v>
      </c>
      <c r="D134" s="8">
        <v>96700</v>
      </c>
      <c r="E134" s="8">
        <v>299181.81</v>
      </c>
      <c r="F134" s="9">
        <v>349740</v>
      </c>
    </row>
    <row r="135" spans="1:6" ht="12.75">
      <c r="A135" s="19" t="s">
        <v>283</v>
      </c>
      <c r="B135" s="8">
        <v>3607.38</v>
      </c>
      <c r="C135" s="8">
        <v>10000</v>
      </c>
      <c r="D135" s="8">
        <v>5000</v>
      </c>
      <c r="E135" s="8">
        <v>8607.38</v>
      </c>
      <c r="F135" s="9">
        <v>349741</v>
      </c>
    </row>
    <row r="136" spans="1:6" ht="12.75">
      <c r="A136" s="19" t="s">
        <v>284</v>
      </c>
      <c r="B136" s="8">
        <v>286.6</v>
      </c>
      <c r="C136" s="8">
        <v>25000</v>
      </c>
      <c r="D136" s="8">
        <v>15000</v>
      </c>
      <c r="E136" s="8">
        <v>15286.6</v>
      </c>
      <c r="F136" s="9">
        <v>349742</v>
      </c>
    </row>
    <row r="137" spans="1:6" ht="12.75">
      <c r="A137" s="19" t="s">
        <v>59</v>
      </c>
      <c r="B137" s="8">
        <v>486170.69</v>
      </c>
      <c r="C137" s="8">
        <v>209403.25</v>
      </c>
      <c r="D137" s="8">
        <v>0</v>
      </c>
      <c r="E137" s="8">
        <v>486170.69</v>
      </c>
      <c r="F137" s="9">
        <v>349743</v>
      </c>
    </row>
    <row r="138" spans="1:6" ht="12.75">
      <c r="A138" s="19" t="s">
        <v>65</v>
      </c>
      <c r="B138" s="8">
        <v>24407.53</v>
      </c>
      <c r="C138" s="8">
        <v>38000</v>
      </c>
      <c r="D138" s="8">
        <v>23000</v>
      </c>
      <c r="E138" s="8">
        <v>47407.53</v>
      </c>
      <c r="F138" s="9">
        <v>349744</v>
      </c>
    </row>
    <row r="139" spans="1:6" ht="12.75">
      <c r="A139" s="19" t="s">
        <v>285</v>
      </c>
      <c r="B139" s="8">
        <v>195755.19</v>
      </c>
      <c r="C139" s="8">
        <v>220000</v>
      </c>
      <c r="D139" s="8">
        <v>218000</v>
      </c>
      <c r="E139" s="8">
        <v>413755.19</v>
      </c>
      <c r="F139" s="9">
        <v>349745</v>
      </c>
    </row>
    <row r="140" spans="1:6" ht="12.75">
      <c r="A140" s="19" t="s">
        <v>286</v>
      </c>
      <c r="B140" s="8">
        <v>0</v>
      </c>
      <c r="C140" s="8">
        <v>0</v>
      </c>
      <c r="D140" s="8">
        <v>0</v>
      </c>
      <c r="E140" s="8">
        <v>0</v>
      </c>
      <c r="F140" s="9">
        <v>349746</v>
      </c>
    </row>
    <row r="141" spans="1:6" ht="12.75">
      <c r="A141" s="19" t="s">
        <v>287</v>
      </c>
      <c r="B141" s="8">
        <v>1523.37</v>
      </c>
      <c r="C141" s="8">
        <v>90</v>
      </c>
      <c r="D141" s="8">
        <v>0</v>
      </c>
      <c r="E141" s="8">
        <v>1523.37</v>
      </c>
      <c r="F141" s="9">
        <v>349747</v>
      </c>
    </row>
    <row r="142" spans="1:6" ht="12.75">
      <c r="A142" s="19" t="s">
        <v>288</v>
      </c>
      <c r="B142" s="8">
        <v>53310.03</v>
      </c>
      <c r="C142" s="8">
        <v>30000</v>
      </c>
      <c r="D142" s="8">
        <v>30000</v>
      </c>
      <c r="E142" s="8">
        <v>83310.03</v>
      </c>
      <c r="F142" s="9">
        <v>349748</v>
      </c>
    </row>
    <row r="143" spans="1:6" ht="12.75">
      <c r="A143" s="19" t="s">
        <v>289</v>
      </c>
      <c r="B143" s="8">
        <v>249.12</v>
      </c>
      <c r="C143" s="8">
        <v>6000</v>
      </c>
      <c r="D143" s="8">
        <v>1000</v>
      </c>
      <c r="E143" s="8">
        <v>1249.12</v>
      </c>
      <c r="F143" s="9">
        <v>349749</v>
      </c>
    </row>
    <row r="144" spans="1:6" ht="12.75">
      <c r="A144" s="19" t="s">
        <v>290</v>
      </c>
      <c r="B144" s="8">
        <v>0</v>
      </c>
      <c r="C144" s="8">
        <v>0</v>
      </c>
      <c r="D144" s="8">
        <v>0</v>
      </c>
      <c r="E144" s="8">
        <v>0</v>
      </c>
      <c r="F144" s="9">
        <v>349750</v>
      </c>
    </row>
    <row r="145" spans="1:6" ht="12.75">
      <c r="A145" s="19" t="s">
        <v>291</v>
      </c>
      <c r="B145" s="8">
        <v>0</v>
      </c>
      <c r="C145" s="8">
        <v>0</v>
      </c>
      <c r="D145" s="8">
        <v>0</v>
      </c>
      <c r="E145" s="8">
        <v>0</v>
      </c>
      <c r="F145" s="9">
        <v>349751</v>
      </c>
    </row>
    <row r="146" spans="1:6" ht="12.75">
      <c r="A146" s="19" t="s">
        <v>292</v>
      </c>
      <c r="B146" s="8">
        <v>23806.4</v>
      </c>
      <c r="C146" s="8">
        <v>121112.17</v>
      </c>
      <c r="D146" s="8">
        <v>171084.69</v>
      </c>
      <c r="E146" s="8">
        <v>194891.09</v>
      </c>
      <c r="F146" s="9">
        <v>349752</v>
      </c>
    </row>
    <row r="147" spans="1:6" ht="25.5">
      <c r="A147" s="19" t="s">
        <v>293</v>
      </c>
      <c r="B147" s="8">
        <v>16734</v>
      </c>
      <c r="C147" s="8">
        <v>13500</v>
      </c>
      <c r="D147" s="8">
        <v>15000</v>
      </c>
      <c r="E147" s="8">
        <v>31734</v>
      </c>
      <c r="F147" s="9">
        <v>349753</v>
      </c>
    </row>
    <row r="148" spans="1:6" ht="12.75">
      <c r="A148" s="19" t="s">
        <v>294</v>
      </c>
      <c r="B148" s="8">
        <v>0</v>
      </c>
      <c r="C148" s="8">
        <v>0</v>
      </c>
      <c r="D148" s="8">
        <v>0</v>
      </c>
      <c r="E148" s="8">
        <v>0</v>
      </c>
      <c r="F148" s="9">
        <v>349754</v>
      </c>
    </row>
    <row r="149" spans="1:6" ht="12.75">
      <c r="A149" s="19" t="s">
        <v>295</v>
      </c>
      <c r="B149" s="8">
        <v>0</v>
      </c>
      <c r="C149" s="8">
        <v>50000</v>
      </c>
      <c r="D149" s="8">
        <v>185000</v>
      </c>
      <c r="E149" s="8">
        <v>185000</v>
      </c>
      <c r="F149" s="9">
        <v>349755</v>
      </c>
    </row>
    <row r="150" spans="1:6" ht="12.75">
      <c r="A150" s="19" t="s">
        <v>296</v>
      </c>
      <c r="B150" s="8">
        <v>99177.34</v>
      </c>
      <c r="C150" s="8">
        <v>96780</v>
      </c>
      <c r="D150" s="8">
        <v>80000</v>
      </c>
      <c r="E150" s="8">
        <v>179177.34</v>
      </c>
      <c r="F150" s="9">
        <v>349756</v>
      </c>
    </row>
    <row r="151" spans="1:6" ht="12.75">
      <c r="A151" s="19" t="s">
        <v>297</v>
      </c>
      <c r="B151" s="8">
        <v>0</v>
      </c>
      <c r="C151" s="8">
        <v>8200</v>
      </c>
      <c r="D151" s="8">
        <v>7037.92</v>
      </c>
      <c r="E151" s="8">
        <v>7037.92</v>
      </c>
      <c r="F151" s="9">
        <v>349757</v>
      </c>
    </row>
    <row r="152" spans="1:6" ht="12.75">
      <c r="A152" s="19" t="s">
        <v>298</v>
      </c>
      <c r="B152" s="8">
        <v>214960.24</v>
      </c>
      <c r="C152" s="8">
        <v>321800</v>
      </c>
      <c r="D152" s="8">
        <v>292962.08</v>
      </c>
      <c r="E152" s="8">
        <v>507922.32</v>
      </c>
      <c r="F152" s="9">
        <v>349758</v>
      </c>
    </row>
    <row r="153" spans="1:6" ht="12.75">
      <c r="A153" s="19" t="s">
        <v>299</v>
      </c>
      <c r="B153" s="8">
        <v>0</v>
      </c>
      <c r="C153" s="8">
        <v>15250</v>
      </c>
      <c r="D153" s="8">
        <v>4170</v>
      </c>
      <c r="E153" s="8">
        <v>4170</v>
      </c>
      <c r="F153" s="9">
        <v>349759</v>
      </c>
    </row>
    <row r="154" spans="1:6" ht="12.75">
      <c r="A154" s="19" t="s">
        <v>300</v>
      </c>
      <c r="B154" s="8">
        <v>0</v>
      </c>
      <c r="C154" s="8">
        <v>0</v>
      </c>
      <c r="D154" s="8">
        <v>0</v>
      </c>
      <c r="E154" s="8">
        <v>0</v>
      </c>
      <c r="F154" s="9">
        <v>349760</v>
      </c>
    </row>
    <row r="155" spans="1:6" ht="25.5">
      <c r="A155" s="19" t="s">
        <v>76</v>
      </c>
      <c r="B155" s="8">
        <v>0</v>
      </c>
      <c r="C155" s="8">
        <v>0</v>
      </c>
      <c r="D155" s="8">
        <v>0</v>
      </c>
      <c r="E155" s="8">
        <v>0</v>
      </c>
      <c r="F155" s="9">
        <v>349761</v>
      </c>
    </row>
    <row r="156" spans="1:6" ht="25.5">
      <c r="A156" s="19" t="s">
        <v>301</v>
      </c>
      <c r="B156" s="8">
        <v>0</v>
      </c>
      <c r="C156" s="8">
        <v>0</v>
      </c>
      <c r="D156" s="8">
        <v>0</v>
      </c>
      <c r="E156" s="8">
        <v>0</v>
      </c>
      <c r="F156" s="9">
        <v>349762</v>
      </c>
    </row>
    <row r="157" spans="1:6" ht="25.5">
      <c r="A157" s="19" t="s">
        <v>302</v>
      </c>
      <c r="B157" s="8">
        <v>0</v>
      </c>
      <c r="C157" s="8">
        <v>0</v>
      </c>
      <c r="D157" s="8">
        <v>0</v>
      </c>
      <c r="E157" s="8">
        <v>0</v>
      </c>
      <c r="F157" s="9">
        <v>349763</v>
      </c>
    </row>
    <row r="158" spans="1:6" ht="25.5">
      <c r="A158" s="19" t="s">
        <v>303</v>
      </c>
      <c r="B158" s="8">
        <v>0</v>
      </c>
      <c r="C158" s="8">
        <v>0</v>
      </c>
      <c r="D158" s="8">
        <v>0</v>
      </c>
      <c r="E158" s="8">
        <v>0</v>
      </c>
      <c r="F158" s="9">
        <v>349764</v>
      </c>
    </row>
    <row r="159" spans="1:6" ht="12.75">
      <c r="A159" s="19" t="s">
        <v>82</v>
      </c>
      <c r="B159" s="8">
        <v>0</v>
      </c>
      <c r="C159" s="8">
        <v>0</v>
      </c>
      <c r="D159" s="8">
        <v>0</v>
      </c>
      <c r="E159" s="8">
        <v>0</v>
      </c>
      <c r="F159" s="9">
        <v>349765</v>
      </c>
    </row>
    <row r="160" spans="1:6" ht="12.75">
      <c r="A160" s="17" t="s">
        <v>304</v>
      </c>
      <c r="B160" s="10">
        <f>B161+B169+B176+B180+B182+B185</f>
        <v>19037448.12</v>
      </c>
      <c r="C160" s="10">
        <f>C161+C169+C176+C180+C182+C185</f>
        <v>9133743.75</v>
      </c>
      <c r="D160" s="10">
        <f>D161+D169+D176+D180+D182+D185</f>
        <v>7744440.5200000005</v>
      </c>
      <c r="E160" s="10">
        <f>E161+E169+E176+E180+E182+E185</f>
        <v>26781888.64</v>
      </c>
      <c r="F160" s="9">
        <v>349577</v>
      </c>
    </row>
    <row r="161" spans="1:6" ht="12.75">
      <c r="A161" s="18" t="s">
        <v>305</v>
      </c>
      <c r="B161" s="10">
        <f>B162+B163+B164+B165+B166+B167+B168</f>
        <v>18457652.5</v>
      </c>
      <c r="C161" s="10">
        <f>C162+C163+C164+C165+C166+C167+C168</f>
        <v>7111998.869999999</v>
      </c>
      <c r="D161" s="10">
        <f>D162+D163+D164+D165+D166+D167+D168</f>
        <v>5740845.29</v>
      </c>
      <c r="E161" s="10">
        <f>E162+E163+E164+E165+E166+E167+E168</f>
        <v>24198497.79</v>
      </c>
      <c r="F161" s="9">
        <v>349631</v>
      </c>
    </row>
    <row r="162" spans="1:6" ht="12.75">
      <c r="A162" s="19" t="s">
        <v>306</v>
      </c>
      <c r="B162" s="8">
        <v>698495.06</v>
      </c>
      <c r="C162" s="8">
        <v>1387689.56</v>
      </c>
      <c r="D162" s="8">
        <v>1151000</v>
      </c>
      <c r="E162" s="8">
        <v>1849495.06</v>
      </c>
      <c r="F162" s="9">
        <v>349766</v>
      </c>
    </row>
    <row r="163" spans="1:6" ht="12.75">
      <c r="A163" s="19" t="s">
        <v>259</v>
      </c>
      <c r="B163" s="8">
        <v>0</v>
      </c>
      <c r="C163" s="8">
        <v>0</v>
      </c>
      <c r="D163" s="8">
        <v>0</v>
      </c>
      <c r="E163" s="8">
        <v>0</v>
      </c>
      <c r="F163" s="9">
        <v>349767</v>
      </c>
    </row>
    <row r="164" spans="1:6" ht="12.75">
      <c r="A164" s="19" t="s">
        <v>307</v>
      </c>
      <c r="B164" s="8">
        <v>0</v>
      </c>
      <c r="C164" s="8">
        <v>0</v>
      </c>
      <c r="D164" s="8">
        <v>0</v>
      </c>
      <c r="E164" s="8">
        <v>0</v>
      </c>
      <c r="F164" s="9">
        <v>349770</v>
      </c>
    </row>
    <row r="165" spans="1:6" ht="12.75">
      <c r="A165" s="19" t="s">
        <v>308</v>
      </c>
      <c r="B165" s="8">
        <v>0</v>
      </c>
      <c r="C165" s="8">
        <v>0</v>
      </c>
      <c r="D165" s="8">
        <v>0</v>
      </c>
      <c r="E165" s="8">
        <v>0</v>
      </c>
      <c r="F165" s="9">
        <v>349771</v>
      </c>
    </row>
    <row r="166" spans="1:6" ht="12.75">
      <c r="A166" s="19" t="s">
        <v>309</v>
      </c>
      <c r="B166" s="8">
        <v>17431255.66</v>
      </c>
      <c r="C166" s="8">
        <v>5436216.88</v>
      </c>
      <c r="D166" s="8">
        <v>4415117.29</v>
      </c>
      <c r="E166" s="8">
        <v>21846372.95</v>
      </c>
      <c r="F166" s="9">
        <v>349772</v>
      </c>
    </row>
    <row r="167" spans="1:6" ht="12.75">
      <c r="A167" s="19" t="s">
        <v>310</v>
      </c>
      <c r="B167" s="8">
        <v>327901.78</v>
      </c>
      <c r="C167" s="8">
        <v>288092.43</v>
      </c>
      <c r="D167" s="8">
        <v>174728</v>
      </c>
      <c r="E167" s="8">
        <v>502629.78</v>
      </c>
      <c r="F167" s="9">
        <v>349768</v>
      </c>
    </row>
    <row r="168" spans="1:6" ht="12.75">
      <c r="A168" s="19" t="s">
        <v>311</v>
      </c>
      <c r="B168" s="8">
        <v>0</v>
      </c>
      <c r="C168" s="8">
        <v>0</v>
      </c>
      <c r="D168" s="8">
        <v>0</v>
      </c>
      <c r="E168" s="8">
        <v>0</v>
      </c>
      <c r="F168" s="9">
        <v>349769</v>
      </c>
    </row>
    <row r="169" spans="1:6" ht="12.75">
      <c r="A169" s="18" t="s">
        <v>312</v>
      </c>
      <c r="B169" s="10">
        <f>B170+B171+B172+B173+B174+B175</f>
        <v>0</v>
      </c>
      <c r="C169" s="10">
        <f>C170+C171+C172+C173+C174+C175</f>
        <v>0</v>
      </c>
      <c r="D169" s="10">
        <f>D170+D171+D172+D173+D174+D175</f>
        <v>0</v>
      </c>
      <c r="E169" s="10">
        <f>E170+E171+E172+E173+E174+E175</f>
        <v>0</v>
      </c>
      <c r="F169" s="9">
        <v>349632</v>
      </c>
    </row>
    <row r="170" spans="1:6" ht="12.75">
      <c r="A170" s="19" t="s">
        <v>313</v>
      </c>
      <c r="B170" s="8">
        <v>0</v>
      </c>
      <c r="C170" s="8">
        <v>0</v>
      </c>
      <c r="D170" s="8">
        <v>0</v>
      </c>
      <c r="E170" s="8">
        <v>0</v>
      </c>
      <c r="F170" s="9">
        <v>349773</v>
      </c>
    </row>
    <row r="171" spans="1:6" ht="12.75">
      <c r="A171" s="19" t="s">
        <v>314</v>
      </c>
      <c r="B171" s="8">
        <v>0</v>
      </c>
      <c r="C171" s="8">
        <v>0</v>
      </c>
      <c r="D171" s="8">
        <v>0</v>
      </c>
      <c r="E171" s="8">
        <v>0</v>
      </c>
      <c r="F171" s="9">
        <v>349774</v>
      </c>
    </row>
    <row r="172" spans="1:6" ht="12.75">
      <c r="A172" s="19" t="s">
        <v>315</v>
      </c>
      <c r="B172" s="8">
        <v>0</v>
      </c>
      <c r="C172" s="8">
        <v>0</v>
      </c>
      <c r="D172" s="8">
        <v>0</v>
      </c>
      <c r="E172" s="8">
        <v>0</v>
      </c>
      <c r="F172" s="9">
        <v>349775</v>
      </c>
    </row>
    <row r="173" spans="1:6" ht="12.75">
      <c r="A173" s="19" t="s">
        <v>316</v>
      </c>
      <c r="B173" s="8">
        <v>0</v>
      </c>
      <c r="C173" s="8">
        <v>0</v>
      </c>
      <c r="D173" s="8">
        <v>0</v>
      </c>
      <c r="E173" s="8">
        <v>0</v>
      </c>
      <c r="F173" s="9">
        <v>349776</v>
      </c>
    </row>
    <row r="174" spans="1:6" ht="12.75">
      <c r="A174" s="19" t="s">
        <v>317</v>
      </c>
      <c r="B174" s="8">
        <v>0</v>
      </c>
      <c r="C174" s="8">
        <v>0</v>
      </c>
      <c r="D174" s="8">
        <v>0</v>
      </c>
      <c r="E174" s="8">
        <v>0</v>
      </c>
      <c r="F174" s="9">
        <v>349777</v>
      </c>
    </row>
    <row r="175" spans="1:6" ht="12.75">
      <c r="A175" s="19" t="s">
        <v>318</v>
      </c>
      <c r="B175" s="8">
        <v>0</v>
      </c>
      <c r="C175" s="8">
        <v>0</v>
      </c>
      <c r="D175" s="8">
        <v>0</v>
      </c>
      <c r="E175" s="8">
        <v>0</v>
      </c>
      <c r="F175" s="9">
        <v>349778</v>
      </c>
    </row>
    <row r="176" spans="1:6" ht="12.75">
      <c r="A176" s="18" t="s">
        <v>319</v>
      </c>
      <c r="B176" s="10">
        <f>B177+B179</f>
        <v>83854.68</v>
      </c>
      <c r="C176" s="10">
        <f>C177+C179</f>
        <v>221468.81</v>
      </c>
      <c r="D176" s="10">
        <f>D177+D179</f>
        <v>158100</v>
      </c>
      <c r="E176" s="10">
        <f>E177+E179</f>
        <v>241954.68</v>
      </c>
      <c r="F176" s="9">
        <v>349633</v>
      </c>
    </row>
    <row r="177" spans="1:6" ht="12.75">
      <c r="A177" s="21" t="s">
        <v>320</v>
      </c>
      <c r="B177" s="10">
        <f>B178</f>
        <v>68830.68</v>
      </c>
      <c r="C177" s="10">
        <f>C178</f>
        <v>206468.81</v>
      </c>
      <c r="D177" s="10">
        <f>D178</f>
        <v>150000</v>
      </c>
      <c r="E177" s="10">
        <f>E178</f>
        <v>218830.68</v>
      </c>
      <c r="F177" s="9">
        <v>349779</v>
      </c>
    </row>
    <row r="178" spans="1:6" ht="12.75">
      <c r="A178" s="22" t="s">
        <v>320</v>
      </c>
      <c r="B178" s="8">
        <v>68830.68</v>
      </c>
      <c r="C178" s="8">
        <v>206468.81</v>
      </c>
      <c r="D178" s="8">
        <v>150000</v>
      </c>
      <c r="E178" s="8">
        <v>218830.68</v>
      </c>
      <c r="F178" s="9">
        <v>349831</v>
      </c>
    </row>
    <row r="179" spans="1:6" ht="12.75">
      <c r="A179" s="19" t="s">
        <v>321</v>
      </c>
      <c r="B179" s="8">
        <v>15024</v>
      </c>
      <c r="C179" s="8">
        <v>15000</v>
      </c>
      <c r="D179" s="8">
        <v>8100</v>
      </c>
      <c r="E179" s="8">
        <v>23124</v>
      </c>
      <c r="F179" s="9">
        <v>349780</v>
      </c>
    </row>
    <row r="180" spans="1:6" ht="12.75">
      <c r="A180" s="18" t="s">
        <v>322</v>
      </c>
      <c r="B180" s="10">
        <f>B181</f>
        <v>87710.8</v>
      </c>
      <c r="C180" s="10">
        <f>C181</f>
        <v>1742409.96</v>
      </c>
      <c r="D180" s="10">
        <f>D181</f>
        <v>1500000</v>
      </c>
      <c r="E180" s="10">
        <f>E181</f>
        <v>1587710.8</v>
      </c>
      <c r="F180" s="9">
        <v>349634</v>
      </c>
    </row>
    <row r="181" spans="1:6" ht="12.75">
      <c r="A181" s="19" t="s">
        <v>323</v>
      </c>
      <c r="B181" s="8">
        <v>87710.8</v>
      </c>
      <c r="C181" s="8">
        <v>1742409.96</v>
      </c>
      <c r="D181" s="8">
        <v>1500000</v>
      </c>
      <c r="E181" s="8">
        <v>1587710.8</v>
      </c>
      <c r="F181" s="9">
        <v>349781</v>
      </c>
    </row>
    <row r="182" spans="1:6" ht="12.75">
      <c r="A182" s="18" t="s">
        <v>324</v>
      </c>
      <c r="B182" s="10">
        <f>B183+B184</f>
        <v>367397.27</v>
      </c>
      <c r="C182" s="10">
        <f>C183+C184</f>
        <v>28495.23</v>
      </c>
      <c r="D182" s="10">
        <f>D183+D184</f>
        <v>28495.23</v>
      </c>
      <c r="E182" s="10">
        <f>E183+E184</f>
        <v>395892.5</v>
      </c>
      <c r="F182" s="9">
        <v>349635</v>
      </c>
    </row>
    <row r="183" spans="1:6" ht="12.75">
      <c r="A183" s="19" t="s">
        <v>325</v>
      </c>
      <c r="B183" s="8">
        <v>367397.27</v>
      </c>
      <c r="C183" s="8">
        <v>28495.23</v>
      </c>
      <c r="D183" s="8">
        <v>28495.23</v>
      </c>
      <c r="E183" s="8">
        <v>395892.5</v>
      </c>
      <c r="F183" s="9">
        <v>349782</v>
      </c>
    </row>
    <row r="184" spans="1:6" ht="12.75">
      <c r="A184" s="19" t="s">
        <v>326</v>
      </c>
      <c r="B184" s="8">
        <v>0</v>
      </c>
      <c r="C184" s="8">
        <v>0</v>
      </c>
      <c r="D184" s="8">
        <v>0</v>
      </c>
      <c r="E184" s="8">
        <v>0</v>
      </c>
      <c r="F184" s="9">
        <v>349783</v>
      </c>
    </row>
    <row r="185" spans="1:6" ht="12.75">
      <c r="A185" s="18" t="s">
        <v>327</v>
      </c>
      <c r="B185" s="10">
        <f>B186+B187+B188+B189+B190+B191</f>
        <v>40832.87</v>
      </c>
      <c r="C185" s="10">
        <f>C186+C187+C188+C189+C190+C191</f>
        <v>29370.88</v>
      </c>
      <c r="D185" s="10">
        <f>D186+D187+D188+D189+D190+D191</f>
        <v>317000</v>
      </c>
      <c r="E185" s="10">
        <f>E186+E187+E188+E189+E190+E191</f>
        <v>357832.87</v>
      </c>
      <c r="F185" s="9">
        <v>349636</v>
      </c>
    </row>
    <row r="186" spans="1:6" ht="12.75">
      <c r="A186" s="19" t="s">
        <v>328</v>
      </c>
      <c r="B186" s="8">
        <v>0</v>
      </c>
      <c r="C186" s="8">
        <v>0</v>
      </c>
      <c r="D186" s="8">
        <v>0</v>
      </c>
      <c r="E186" s="8">
        <v>0</v>
      </c>
      <c r="F186" s="9">
        <v>349784</v>
      </c>
    </row>
    <row r="187" spans="1:6" ht="12.75">
      <c r="A187" s="19" t="s">
        <v>329</v>
      </c>
      <c r="B187" s="8">
        <v>0</v>
      </c>
      <c r="C187" s="8">
        <v>2474.88</v>
      </c>
      <c r="D187" s="8">
        <v>300000</v>
      </c>
      <c r="E187" s="8">
        <v>300000</v>
      </c>
      <c r="F187" s="9">
        <v>349785</v>
      </c>
    </row>
    <row r="188" spans="1:6" ht="12.75">
      <c r="A188" s="19" t="s">
        <v>330</v>
      </c>
      <c r="B188" s="8">
        <v>0</v>
      </c>
      <c r="C188" s="8">
        <v>0</v>
      </c>
      <c r="D188" s="8">
        <v>0</v>
      </c>
      <c r="E188" s="8">
        <v>0</v>
      </c>
      <c r="F188" s="9">
        <v>349786</v>
      </c>
    </row>
    <row r="189" spans="1:6" ht="12.75">
      <c r="A189" s="19" t="s">
        <v>331</v>
      </c>
      <c r="B189" s="8">
        <v>0</v>
      </c>
      <c r="C189" s="8">
        <v>0</v>
      </c>
      <c r="D189" s="8">
        <v>2000</v>
      </c>
      <c r="E189" s="8">
        <v>2000</v>
      </c>
      <c r="F189" s="9">
        <v>349787</v>
      </c>
    </row>
    <row r="190" spans="1:6" ht="12.75">
      <c r="A190" s="19" t="s">
        <v>332</v>
      </c>
      <c r="B190" s="8">
        <v>0</v>
      </c>
      <c r="C190" s="8">
        <v>0</v>
      </c>
      <c r="D190" s="8">
        <v>0</v>
      </c>
      <c r="E190" s="8">
        <v>0</v>
      </c>
      <c r="F190" s="9">
        <v>349788</v>
      </c>
    </row>
    <row r="191" spans="1:6" ht="12.75">
      <c r="A191" s="19" t="s">
        <v>333</v>
      </c>
      <c r="B191" s="8">
        <v>40832.87</v>
      </c>
      <c r="C191" s="8">
        <v>26896</v>
      </c>
      <c r="D191" s="8">
        <v>15000</v>
      </c>
      <c r="E191" s="8">
        <v>55832.87</v>
      </c>
      <c r="F191" s="9">
        <v>349789</v>
      </c>
    </row>
    <row r="192" spans="1:6" ht="12.75">
      <c r="A192" s="16" t="s">
        <v>334</v>
      </c>
      <c r="B192" s="8">
        <v>0</v>
      </c>
      <c r="C192" s="8">
        <v>0</v>
      </c>
      <c r="D192" s="8">
        <v>0</v>
      </c>
      <c r="E192" s="8">
        <v>0</v>
      </c>
      <c r="F192" s="9">
        <v>349578</v>
      </c>
    </row>
    <row r="193" spans="1:6" ht="12.75">
      <c r="A193" s="17" t="s">
        <v>335</v>
      </c>
      <c r="B193" s="10">
        <f>B194+B196+B198</f>
        <v>0</v>
      </c>
      <c r="C193" s="10">
        <f>C194+C196+C198</f>
        <v>0</v>
      </c>
      <c r="D193" s="10">
        <f>D194+D196+D198</f>
        <v>0</v>
      </c>
      <c r="E193" s="10">
        <f>E194+E196+E198</f>
        <v>0</v>
      </c>
      <c r="F193" s="9">
        <v>349579</v>
      </c>
    </row>
    <row r="194" spans="1:6" ht="12.75">
      <c r="A194" s="18" t="s">
        <v>336</v>
      </c>
      <c r="B194" s="10">
        <f>B195</f>
        <v>0</v>
      </c>
      <c r="C194" s="10">
        <f>C195</f>
        <v>0</v>
      </c>
      <c r="D194" s="10">
        <f>D195</f>
        <v>0</v>
      </c>
      <c r="E194" s="10">
        <f>E195</f>
        <v>0</v>
      </c>
      <c r="F194" s="9">
        <v>349637</v>
      </c>
    </row>
    <row r="195" spans="1:6" ht="12.75">
      <c r="A195" s="19" t="s">
        <v>337</v>
      </c>
      <c r="B195" s="8">
        <v>0</v>
      </c>
      <c r="C195" s="8">
        <v>0</v>
      </c>
      <c r="D195" s="8">
        <v>0</v>
      </c>
      <c r="E195" s="8">
        <v>0</v>
      </c>
      <c r="F195" s="9">
        <v>349790</v>
      </c>
    </row>
    <row r="196" spans="1:6" ht="12.75">
      <c r="A196" s="18" t="s">
        <v>338</v>
      </c>
      <c r="B196" s="10">
        <f>B197</f>
        <v>0</v>
      </c>
      <c r="C196" s="10">
        <f>C197</f>
        <v>0</v>
      </c>
      <c r="D196" s="10">
        <f>D197</f>
        <v>0</v>
      </c>
      <c r="E196" s="10">
        <f>E197</f>
        <v>0</v>
      </c>
      <c r="F196" s="9">
        <v>349638</v>
      </c>
    </row>
    <row r="197" spans="1:6" ht="12.75">
      <c r="A197" s="19" t="s">
        <v>339</v>
      </c>
      <c r="B197" s="8">
        <v>0</v>
      </c>
      <c r="C197" s="8">
        <v>0</v>
      </c>
      <c r="D197" s="8">
        <v>0</v>
      </c>
      <c r="E197" s="8">
        <v>0</v>
      </c>
      <c r="F197" s="9">
        <v>349791</v>
      </c>
    </row>
    <row r="198" spans="1:6" ht="12.75">
      <c r="A198" s="20" t="s">
        <v>340</v>
      </c>
      <c r="B198" s="8">
        <v>0</v>
      </c>
      <c r="C198" s="8">
        <v>0</v>
      </c>
      <c r="D198" s="8">
        <v>0</v>
      </c>
      <c r="E198" s="8">
        <v>0</v>
      </c>
      <c r="F198" s="9">
        <v>349639</v>
      </c>
    </row>
    <row r="199" spans="1:6" ht="12.75">
      <c r="A199" s="17" t="s">
        <v>341</v>
      </c>
      <c r="B199" s="10">
        <f aca="true" t="shared" si="1" ref="B199:E200">B200</f>
        <v>0</v>
      </c>
      <c r="C199" s="10">
        <f t="shared" si="1"/>
        <v>0</v>
      </c>
      <c r="D199" s="10">
        <f t="shared" si="1"/>
        <v>0</v>
      </c>
      <c r="E199" s="10">
        <f t="shared" si="1"/>
        <v>0</v>
      </c>
      <c r="F199" s="9">
        <v>349580</v>
      </c>
    </row>
    <row r="200" spans="1:6" ht="12.75">
      <c r="A200" s="18" t="s">
        <v>341</v>
      </c>
      <c r="B200" s="10">
        <f t="shared" si="1"/>
        <v>0</v>
      </c>
      <c r="C200" s="10">
        <f t="shared" si="1"/>
        <v>0</v>
      </c>
      <c r="D200" s="10">
        <f t="shared" si="1"/>
        <v>0</v>
      </c>
      <c r="E200" s="10">
        <f t="shared" si="1"/>
        <v>0</v>
      </c>
      <c r="F200" s="9">
        <v>349640</v>
      </c>
    </row>
    <row r="201" spans="1:6" ht="12.75">
      <c r="A201" s="19" t="s">
        <v>342</v>
      </c>
      <c r="B201" s="8">
        <v>0</v>
      </c>
      <c r="C201" s="8">
        <v>0</v>
      </c>
      <c r="D201" s="8">
        <v>0</v>
      </c>
      <c r="E201" s="8">
        <v>0</v>
      </c>
      <c r="F201" s="9">
        <v>349792</v>
      </c>
    </row>
    <row r="202" spans="1:6" ht="12.75">
      <c r="A202" s="17" t="s">
        <v>123</v>
      </c>
      <c r="B202" s="10">
        <f>B203+B204+B209+B210+B211+B212+B213+B214+B215</f>
        <v>347612.49</v>
      </c>
      <c r="C202" s="10">
        <f>C203+C204+C209+C210+C211+C212+C213+C214+C215</f>
        <v>126504.77</v>
      </c>
      <c r="D202" s="10">
        <f>D203+D204+D209+D210+D211+D212+D213+D214+D215</f>
        <v>126504.77</v>
      </c>
      <c r="E202" s="10">
        <f>E203+E204+E209+E210+E211+E212+E213+E214+E215</f>
        <v>474117.26</v>
      </c>
      <c r="F202" s="9">
        <v>349581</v>
      </c>
    </row>
    <row r="203" spans="1:6" ht="38.25">
      <c r="A203" s="20" t="s">
        <v>343</v>
      </c>
      <c r="B203" s="8">
        <v>0</v>
      </c>
      <c r="C203" s="8">
        <v>0</v>
      </c>
      <c r="D203" s="8">
        <v>0</v>
      </c>
      <c r="E203" s="8">
        <v>0</v>
      </c>
      <c r="F203" s="9">
        <v>349641</v>
      </c>
    </row>
    <row r="204" spans="1:6" ht="38.25">
      <c r="A204" s="18" t="s">
        <v>344</v>
      </c>
      <c r="B204" s="10">
        <f>B205+B206+B207+B208</f>
        <v>2572</v>
      </c>
      <c r="C204" s="10">
        <f>C205+C206+C207+C208</f>
        <v>2572</v>
      </c>
      <c r="D204" s="10">
        <f>D205+D206+D207+D208</f>
        <v>2572</v>
      </c>
      <c r="E204" s="10">
        <f>E205+E206+E207+E208</f>
        <v>5144</v>
      </c>
      <c r="F204" s="9">
        <v>349642</v>
      </c>
    </row>
    <row r="205" spans="1:6" ht="25.5">
      <c r="A205" s="19" t="s">
        <v>345</v>
      </c>
      <c r="B205" s="8">
        <v>0</v>
      </c>
      <c r="C205" s="8">
        <v>0</v>
      </c>
      <c r="D205" s="8">
        <v>0</v>
      </c>
      <c r="E205" s="8">
        <v>0</v>
      </c>
      <c r="F205" s="9">
        <v>349793</v>
      </c>
    </row>
    <row r="206" spans="1:6" ht="25.5">
      <c r="A206" s="19" t="s">
        <v>346</v>
      </c>
      <c r="B206" s="8">
        <v>0</v>
      </c>
      <c r="C206" s="8">
        <v>0</v>
      </c>
      <c r="D206" s="8">
        <v>0</v>
      </c>
      <c r="E206" s="8">
        <v>0</v>
      </c>
      <c r="F206" s="9">
        <v>349794</v>
      </c>
    </row>
    <row r="207" spans="1:6" ht="38.25">
      <c r="A207" s="19" t="s">
        <v>347</v>
      </c>
      <c r="B207" s="8">
        <v>2572</v>
      </c>
      <c r="C207" s="8">
        <v>2572</v>
      </c>
      <c r="D207" s="8">
        <v>2572</v>
      </c>
      <c r="E207" s="8">
        <v>5144</v>
      </c>
      <c r="F207" s="9">
        <v>349795</v>
      </c>
    </row>
    <row r="208" spans="1:6" ht="25.5">
      <c r="A208" s="19" t="s">
        <v>348</v>
      </c>
      <c r="B208" s="8">
        <v>0</v>
      </c>
      <c r="C208" s="8">
        <v>0</v>
      </c>
      <c r="D208" s="8">
        <v>0</v>
      </c>
      <c r="E208" s="8">
        <v>0</v>
      </c>
      <c r="F208" s="9">
        <v>349796</v>
      </c>
    </row>
    <row r="209" spans="1:6" ht="76.5">
      <c r="A209" s="20" t="s">
        <v>349</v>
      </c>
      <c r="B209" s="8">
        <v>0</v>
      </c>
      <c r="C209" s="8">
        <v>0</v>
      </c>
      <c r="D209" s="8">
        <v>0</v>
      </c>
      <c r="E209" s="8">
        <v>0</v>
      </c>
      <c r="F209" s="9">
        <v>349643</v>
      </c>
    </row>
    <row r="210" spans="1:6" ht="38.25">
      <c r="A210" s="20" t="s">
        <v>350</v>
      </c>
      <c r="B210" s="8">
        <v>0</v>
      </c>
      <c r="C210" s="8">
        <v>0</v>
      </c>
      <c r="D210" s="8">
        <v>0</v>
      </c>
      <c r="E210" s="8">
        <v>0</v>
      </c>
      <c r="F210" s="9">
        <v>349644</v>
      </c>
    </row>
    <row r="211" spans="1:6" ht="38.25">
      <c r="A211" s="20" t="s">
        <v>132</v>
      </c>
      <c r="B211" s="8">
        <v>0</v>
      </c>
      <c r="C211" s="8">
        <v>0</v>
      </c>
      <c r="D211" s="8">
        <v>0</v>
      </c>
      <c r="E211" s="8">
        <v>0</v>
      </c>
      <c r="F211" s="9">
        <v>349645</v>
      </c>
    </row>
    <row r="212" spans="1:6" ht="25.5">
      <c r="A212" s="20" t="s">
        <v>351</v>
      </c>
      <c r="B212" s="8">
        <v>331661.58</v>
      </c>
      <c r="C212" s="8">
        <v>110553.86</v>
      </c>
      <c r="D212" s="8">
        <v>110553.86</v>
      </c>
      <c r="E212" s="8">
        <v>442215.44</v>
      </c>
      <c r="F212" s="9">
        <v>349646</v>
      </c>
    </row>
    <row r="213" spans="1:6" ht="25.5">
      <c r="A213" s="20" t="s">
        <v>134</v>
      </c>
      <c r="B213" s="8">
        <v>0</v>
      </c>
      <c r="C213" s="8">
        <v>0</v>
      </c>
      <c r="D213" s="8">
        <v>0</v>
      </c>
      <c r="E213" s="8">
        <v>0</v>
      </c>
      <c r="F213" s="9">
        <v>349647</v>
      </c>
    </row>
    <row r="214" spans="1:6" ht="25.5">
      <c r="A214" s="20" t="s">
        <v>135</v>
      </c>
      <c r="B214" s="8">
        <v>13378.91</v>
      </c>
      <c r="C214" s="8">
        <v>13378.91</v>
      </c>
      <c r="D214" s="8">
        <v>13378.91</v>
      </c>
      <c r="E214" s="8">
        <v>26757.82</v>
      </c>
      <c r="F214" s="9">
        <v>349648</v>
      </c>
    </row>
    <row r="215" spans="1:6" ht="25.5">
      <c r="A215" s="20" t="s">
        <v>136</v>
      </c>
      <c r="B215" s="8">
        <v>0</v>
      </c>
      <c r="C215" s="8">
        <v>0</v>
      </c>
      <c r="D215" s="8">
        <v>0</v>
      </c>
      <c r="E215" s="8">
        <v>0</v>
      </c>
      <c r="F215" s="9">
        <v>349649</v>
      </c>
    </row>
    <row r="216" spans="1:6" ht="12.75">
      <c r="A216" s="15" t="s">
        <v>352</v>
      </c>
      <c r="B216" s="10">
        <f>B217+B256+B264+B265</f>
        <v>2954569.13</v>
      </c>
      <c r="C216" s="10">
        <f>C217+C256+C264+C265</f>
        <v>9644074.89</v>
      </c>
      <c r="D216" s="10">
        <f>D217+D256+D264+D265</f>
        <v>9155300</v>
      </c>
      <c r="E216" s="10">
        <f>E217+E256+E264+E265</f>
        <v>12109869.13</v>
      </c>
      <c r="F216" s="9">
        <v>349566</v>
      </c>
    </row>
    <row r="217" spans="1:6" ht="12.75">
      <c r="A217" s="17" t="s">
        <v>353</v>
      </c>
      <c r="B217" s="10">
        <f>B218+B225+B233+B235+B242+B249+B255</f>
        <v>852916.4</v>
      </c>
      <c r="C217" s="10">
        <f>C218+C225+C233+C235+C242+C249+C255</f>
        <v>944074.89</v>
      </c>
      <c r="D217" s="10">
        <f>D218+D225+D233+D235+D242+D249+D255</f>
        <v>455300</v>
      </c>
      <c r="E217" s="10">
        <f>E218+E225+E233+E235+E242+E249+E255</f>
        <v>1308216.4</v>
      </c>
      <c r="F217" s="9">
        <v>349582</v>
      </c>
    </row>
    <row r="218" spans="1:6" ht="12.75">
      <c r="A218" s="18" t="s">
        <v>354</v>
      </c>
      <c r="B218" s="10">
        <f>B219+B220+B222+B223+B224</f>
        <v>3039.02</v>
      </c>
      <c r="C218" s="10">
        <f>C219+C220+C222+C223+C224</f>
        <v>19652.73</v>
      </c>
      <c r="D218" s="10">
        <f>D219+D220+D222+D223+D224</f>
        <v>32000</v>
      </c>
      <c r="E218" s="10">
        <f>E219+E220+E222+E223+E224</f>
        <v>35039.02</v>
      </c>
      <c r="F218" s="9">
        <v>349650</v>
      </c>
    </row>
    <row r="219" spans="1:6" ht="12.75">
      <c r="A219" s="19" t="s">
        <v>355</v>
      </c>
      <c r="B219" s="8">
        <v>0</v>
      </c>
      <c r="C219" s="8">
        <v>0</v>
      </c>
      <c r="D219" s="8">
        <v>0</v>
      </c>
      <c r="E219" s="8">
        <v>0</v>
      </c>
      <c r="F219" s="9">
        <v>349797</v>
      </c>
    </row>
    <row r="220" spans="1:6" ht="12.75">
      <c r="A220" s="21" t="s">
        <v>356</v>
      </c>
      <c r="B220" s="10">
        <f>B221</f>
        <v>0</v>
      </c>
      <c r="C220" s="10">
        <f>C221</f>
        <v>0</v>
      </c>
      <c r="D220" s="10">
        <f>D221</f>
        <v>0</v>
      </c>
      <c r="E220" s="10">
        <f>E221</f>
        <v>0</v>
      </c>
      <c r="F220" s="9">
        <v>349798</v>
      </c>
    </row>
    <row r="221" spans="1:6" ht="12.75">
      <c r="A221" s="22" t="s">
        <v>356</v>
      </c>
      <c r="B221" s="8">
        <v>0</v>
      </c>
      <c r="C221" s="8">
        <v>0</v>
      </c>
      <c r="D221" s="8">
        <v>0</v>
      </c>
      <c r="E221" s="8">
        <v>0</v>
      </c>
      <c r="F221" s="9">
        <v>349832</v>
      </c>
    </row>
    <row r="222" spans="1:6" ht="12.75">
      <c r="A222" s="19" t="s">
        <v>357</v>
      </c>
      <c r="B222" s="8">
        <v>0</v>
      </c>
      <c r="C222" s="8">
        <v>0</v>
      </c>
      <c r="D222" s="8">
        <v>0</v>
      </c>
      <c r="E222" s="8">
        <v>0</v>
      </c>
      <c r="F222" s="9">
        <v>349799</v>
      </c>
    </row>
    <row r="223" spans="1:6" ht="25.5">
      <c r="A223" s="19" t="s">
        <v>358</v>
      </c>
      <c r="B223" s="8">
        <v>3039.02</v>
      </c>
      <c r="C223" s="8">
        <v>19652.73</v>
      </c>
      <c r="D223" s="8">
        <v>32000</v>
      </c>
      <c r="E223" s="8">
        <v>35039.02</v>
      </c>
      <c r="F223" s="9">
        <v>349800</v>
      </c>
    </row>
    <row r="224" spans="1:6" ht="12.75">
      <c r="A224" s="19" t="s">
        <v>359</v>
      </c>
      <c r="B224" s="8">
        <v>0</v>
      </c>
      <c r="C224" s="8">
        <v>0</v>
      </c>
      <c r="D224" s="8">
        <v>0</v>
      </c>
      <c r="E224" s="8">
        <v>0</v>
      </c>
      <c r="F224" s="9">
        <v>349801</v>
      </c>
    </row>
    <row r="225" spans="1:6" ht="12.75">
      <c r="A225" s="18" t="s">
        <v>360</v>
      </c>
      <c r="B225" s="10">
        <f>B226+B227+B228+B229+B230+B231+B232</f>
        <v>849877.38</v>
      </c>
      <c r="C225" s="10">
        <f>C226+C227+C228+C229+C230+C231+C232</f>
        <v>604422.16</v>
      </c>
      <c r="D225" s="10">
        <f>D226+D227+D228+D229+D230+D231+D232</f>
        <v>13300</v>
      </c>
      <c r="E225" s="10">
        <f>E226+E227+E228+E229+E230+E231+E232</f>
        <v>863177.38</v>
      </c>
      <c r="F225" s="9">
        <v>349651</v>
      </c>
    </row>
    <row r="226" spans="1:6" ht="12.75">
      <c r="A226" s="19" t="s">
        <v>361</v>
      </c>
      <c r="B226" s="8">
        <v>0</v>
      </c>
      <c r="C226" s="8">
        <v>0</v>
      </c>
      <c r="D226" s="8">
        <v>0</v>
      </c>
      <c r="E226" s="8">
        <v>0</v>
      </c>
      <c r="F226" s="9">
        <v>349802</v>
      </c>
    </row>
    <row r="227" spans="1:6" ht="12.75">
      <c r="A227" s="19" t="s">
        <v>362</v>
      </c>
      <c r="B227" s="8">
        <v>436126.35</v>
      </c>
      <c r="C227" s="8">
        <v>493000</v>
      </c>
      <c r="D227" s="8">
        <v>0</v>
      </c>
      <c r="E227" s="8">
        <v>436126.35</v>
      </c>
      <c r="F227" s="9">
        <v>349803</v>
      </c>
    </row>
    <row r="228" spans="1:6" ht="12.75">
      <c r="A228" s="19" t="s">
        <v>363</v>
      </c>
      <c r="B228" s="8">
        <v>404726.73</v>
      </c>
      <c r="C228" s="8">
        <v>105688.16</v>
      </c>
      <c r="D228" s="8">
        <v>5000</v>
      </c>
      <c r="E228" s="8">
        <v>409726.73</v>
      </c>
      <c r="F228" s="9">
        <v>349804</v>
      </c>
    </row>
    <row r="229" spans="1:6" ht="12.75">
      <c r="A229" s="19" t="s">
        <v>364</v>
      </c>
      <c r="B229" s="8">
        <v>9024.3</v>
      </c>
      <c r="C229" s="8">
        <v>4134</v>
      </c>
      <c r="D229" s="8">
        <v>5000</v>
      </c>
      <c r="E229" s="8">
        <v>14024.3</v>
      </c>
      <c r="F229" s="9">
        <v>349805</v>
      </c>
    </row>
    <row r="230" spans="1:6" ht="12.75">
      <c r="A230" s="19" t="s">
        <v>365</v>
      </c>
      <c r="B230" s="8">
        <v>0</v>
      </c>
      <c r="C230" s="8">
        <v>0</v>
      </c>
      <c r="D230" s="8">
        <v>0</v>
      </c>
      <c r="E230" s="8">
        <v>0</v>
      </c>
      <c r="F230" s="9">
        <v>349806</v>
      </c>
    </row>
    <row r="231" spans="1:6" ht="25.5">
      <c r="A231" s="19" t="s">
        <v>366</v>
      </c>
      <c r="B231" s="8">
        <v>0</v>
      </c>
      <c r="C231" s="8">
        <v>0</v>
      </c>
      <c r="D231" s="8">
        <v>0</v>
      </c>
      <c r="E231" s="8">
        <v>0</v>
      </c>
      <c r="F231" s="9">
        <v>349807</v>
      </c>
    </row>
    <row r="232" spans="1:6" ht="25.5">
      <c r="A232" s="19" t="s">
        <v>367</v>
      </c>
      <c r="B232" s="8">
        <v>0</v>
      </c>
      <c r="C232" s="8">
        <v>1600</v>
      </c>
      <c r="D232" s="8">
        <v>3300</v>
      </c>
      <c r="E232" s="8">
        <v>3300</v>
      </c>
      <c r="F232" s="9">
        <v>349808</v>
      </c>
    </row>
    <row r="233" spans="1:6" ht="12.75">
      <c r="A233" s="18" t="s">
        <v>368</v>
      </c>
      <c r="B233" s="10">
        <f>B234</f>
        <v>0</v>
      </c>
      <c r="C233" s="10">
        <f>C234</f>
        <v>0</v>
      </c>
      <c r="D233" s="10">
        <f>D234</f>
        <v>0</v>
      </c>
      <c r="E233" s="10">
        <f>E234</f>
        <v>0</v>
      </c>
      <c r="F233" s="9">
        <v>349652</v>
      </c>
    </row>
    <row r="234" spans="1:6" ht="12.75">
      <c r="A234" s="19" t="s">
        <v>369</v>
      </c>
      <c r="B234" s="8">
        <v>0</v>
      </c>
      <c r="C234" s="8">
        <v>0</v>
      </c>
      <c r="D234" s="8">
        <v>0</v>
      </c>
      <c r="E234" s="8">
        <v>0</v>
      </c>
      <c r="F234" s="9">
        <v>349809</v>
      </c>
    </row>
    <row r="235" spans="1:6" ht="12.75">
      <c r="A235" s="18" t="s">
        <v>370</v>
      </c>
      <c r="B235" s="10">
        <f>B236+B237+B238+B239+B240+B241</f>
        <v>0</v>
      </c>
      <c r="C235" s="10">
        <f>C236+C237+C238+C239+C240+C241</f>
        <v>0</v>
      </c>
      <c r="D235" s="10">
        <f>D236+D237+D238+D239+D240+D241</f>
        <v>0</v>
      </c>
      <c r="E235" s="10">
        <f>E236+E237+E238+E239+E240+E241</f>
        <v>0</v>
      </c>
      <c r="F235" s="9">
        <v>349653</v>
      </c>
    </row>
    <row r="236" spans="1:6" ht="12.75">
      <c r="A236" s="19" t="s">
        <v>371</v>
      </c>
      <c r="B236" s="8">
        <v>0</v>
      </c>
      <c r="C236" s="8">
        <v>0</v>
      </c>
      <c r="D236" s="8">
        <v>0</v>
      </c>
      <c r="E236" s="8">
        <v>0</v>
      </c>
      <c r="F236" s="9">
        <v>349810</v>
      </c>
    </row>
    <row r="237" spans="1:6" ht="12.75">
      <c r="A237" s="19" t="s">
        <v>372</v>
      </c>
      <c r="B237" s="8">
        <v>0</v>
      </c>
      <c r="C237" s="8">
        <v>0</v>
      </c>
      <c r="D237" s="8">
        <v>0</v>
      </c>
      <c r="E237" s="8">
        <v>0</v>
      </c>
      <c r="F237" s="9">
        <v>349811</v>
      </c>
    </row>
    <row r="238" spans="1:6" ht="12.75">
      <c r="A238" s="19" t="s">
        <v>373</v>
      </c>
      <c r="B238" s="8">
        <v>0</v>
      </c>
      <c r="C238" s="8">
        <v>0</v>
      </c>
      <c r="D238" s="8">
        <v>0</v>
      </c>
      <c r="E238" s="8">
        <v>0</v>
      </c>
      <c r="F238" s="9">
        <v>349812</v>
      </c>
    </row>
    <row r="239" spans="1:6" ht="12.75">
      <c r="A239" s="19" t="s">
        <v>374</v>
      </c>
      <c r="B239" s="8">
        <v>0</v>
      </c>
      <c r="C239" s="8">
        <v>0</v>
      </c>
      <c r="D239" s="8">
        <v>0</v>
      </c>
      <c r="E239" s="8">
        <v>0</v>
      </c>
      <c r="F239" s="9">
        <v>349813</v>
      </c>
    </row>
    <row r="240" spans="1:6" ht="12.75">
      <c r="A240" s="19" t="s">
        <v>375</v>
      </c>
      <c r="B240" s="8">
        <v>0</v>
      </c>
      <c r="C240" s="8">
        <v>0</v>
      </c>
      <c r="D240" s="8">
        <v>0</v>
      </c>
      <c r="E240" s="8">
        <v>0</v>
      </c>
      <c r="F240" s="9">
        <v>349814</v>
      </c>
    </row>
    <row r="241" spans="1:6" ht="12.75">
      <c r="A241" s="19" t="s">
        <v>376</v>
      </c>
      <c r="B241" s="8">
        <v>0</v>
      </c>
      <c r="C241" s="8">
        <v>0</v>
      </c>
      <c r="D241" s="8">
        <v>0</v>
      </c>
      <c r="E241" s="8">
        <v>0</v>
      </c>
      <c r="F241" s="9">
        <v>349815</v>
      </c>
    </row>
    <row r="242" spans="1:6" ht="12.75">
      <c r="A242" s="18" t="s">
        <v>377</v>
      </c>
      <c r="B242" s="10">
        <f>B243+B244+B245+B246+B247+B248</f>
        <v>0</v>
      </c>
      <c r="C242" s="10">
        <f>C243+C244+C245+C246+C247+C248</f>
        <v>20000</v>
      </c>
      <c r="D242" s="10">
        <f>D243+D244+D245+D246+D247+D248</f>
        <v>10000</v>
      </c>
      <c r="E242" s="10">
        <f>E243+E244+E245+E246+E247+E248</f>
        <v>10000</v>
      </c>
      <c r="F242" s="9">
        <v>349654</v>
      </c>
    </row>
    <row r="243" spans="1:6" ht="12.75">
      <c r="A243" s="19" t="s">
        <v>378</v>
      </c>
      <c r="B243" s="8">
        <v>0</v>
      </c>
      <c r="C243" s="8">
        <v>0</v>
      </c>
      <c r="D243" s="8">
        <v>0</v>
      </c>
      <c r="E243" s="8">
        <v>0</v>
      </c>
      <c r="F243" s="9">
        <v>349816</v>
      </c>
    </row>
    <row r="244" spans="1:6" ht="12.75">
      <c r="A244" s="19" t="s">
        <v>379</v>
      </c>
      <c r="B244" s="8">
        <v>0</v>
      </c>
      <c r="C244" s="8">
        <v>0</v>
      </c>
      <c r="D244" s="8">
        <v>0</v>
      </c>
      <c r="E244" s="8">
        <v>0</v>
      </c>
      <c r="F244" s="9">
        <v>349817</v>
      </c>
    </row>
    <row r="245" spans="1:6" ht="12.75">
      <c r="A245" s="19" t="s">
        <v>380</v>
      </c>
      <c r="B245" s="8">
        <v>0</v>
      </c>
      <c r="C245" s="8">
        <v>0</v>
      </c>
      <c r="D245" s="8">
        <v>0</v>
      </c>
      <c r="E245" s="8">
        <v>0</v>
      </c>
      <c r="F245" s="9">
        <v>349818</v>
      </c>
    </row>
    <row r="246" spans="1:6" ht="12.75">
      <c r="A246" s="19" t="s">
        <v>381</v>
      </c>
      <c r="B246" s="8">
        <v>0</v>
      </c>
      <c r="C246" s="8">
        <v>0</v>
      </c>
      <c r="D246" s="8">
        <v>0</v>
      </c>
      <c r="E246" s="8">
        <v>0</v>
      </c>
      <c r="F246" s="9">
        <v>349819</v>
      </c>
    </row>
    <row r="247" spans="1:6" ht="12.75">
      <c r="A247" s="19" t="s">
        <v>382</v>
      </c>
      <c r="B247" s="8">
        <v>0</v>
      </c>
      <c r="C247" s="8">
        <v>20000</v>
      </c>
      <c r="D247" s="8">
        <v>10000</v>
      </c>
      <c r="E247" s="8">
        <v>10000</v>
      </c>
      <c r="F247" s="9">
        <v>349820</v>
      </c>
    </row>
    <row r="248" spans="1:6" ht="12.75">
      <c r="A248" s="19" t="s">
        <v>383</v>
      </c>
      <c r="B248" s="8">
        <v>0</v>
      </c>
      <c r="C248" s="8">
        <v>0</v>
      </c>
      <c r="D248" s="8">
        <v>0</v>
      </c>
      <c r="E248" s="8">
        <v>0</v>
      </c>
      <c r="F248" s="9">
        <v>349821</v>
      </c>
    </row>
    <row r="249" spans="1:6" ht="12.75">
      <c r="A249" s="18" t="s">
        <v>384</v>
      </c>
      <c r="B249" s="10">
        <f>B250+B251+B252+B253+B254</f>
        <v>0</v>
      </c>
      <c r="C249" s="10">
        <f>C250+C251+C252+C253+C254</f>
        <v>0</v>
      </c>
      <c r="D249" s="10">
        <f>D250+D251+D252+D253+D254</f>
        <v>0</v>
      </c>
      <c r="E249" s="10">
        <f>E250+E251+E252+E253+E254</f>
        <v>0</v>
      </c>
      <c r="F249" s="9">
        <v>349655</v>
      </c>
    </row>
    <row r="250" spans="1:6" ht="12.75">
      <c r="A250" s="19" t="s">
        <v>385</v>
      </c>
      <c r="B250" s="8">
        <v>0</v>
      </c>
      <c r="C250" s="8">
        <v>0</v>
      </c>
      <c r="D250" s="8">
        <v>0</v>
      </c>
      <c r="E250" s="8">
        <v>0</v>
      </c>
      <c r="F250" s="9">
        <v>349822</v>
      </c>
    </row>
    <row r="251" spans="1:6" ht="12.75">
      <c r="A251" s="19" t="s">
        <v>386</v>
      </c>
      <c r="B251" s="8">
        <v>0</v>
      </c>
      <c r="C251" s="8">
        <v>0</v>
      </c>
      <c r="D251" s="8">
        <v>0</v>
      </c>
      <c r="E251" s="8">
        <v>0</v>
      </c>
      <c r="F251" s="9">
        <v>349823</v>
      </c>
    </row>
    <row r="252" spans="1:6" ht="12.75">
      <c r="A252" s="19" t="s">
        <v>387</v>
      </c>
      <c r="B252" s="8">
        <v>0</v>
      </c>
      <c r="C252" s="8">
        <v>0</v>
      </c>
      <c r="D252" s="8">
        <v>0</v>
      </c>
      <c r="E252" s="8">
        <v>0</v>
      </c>
      <c r="F252" s="9">
        <v>349824</v>
      </c>
    </row>
    <row r="253" spans="1:6" ht="12.75">
      <c r="A253" s="19" t="s">
        <v>388</v>
      </c>
      <c r="B253" s="8">
        <v>0</v>
      </c>
      <c r="C253" s="8">
        <v>0</v>
      </c>
      <c r="D253" s="8">
        <v>0</v>
      </c>
      <c r="E253" s="8">
        <v>0</v>
      </c>
      <c r="F253" s="9">
        <v>349825</v>
      </c>
    </row>
    <row r="254" spans="1:6" ht="12.75">
      <c r="A254" s="19" t="s">
        <v>389</v>
      </c>
      <c r="B254" s="8">
        <v>0</v>
      </c>
      <c r="C254" s="8">
        <v>0</v>
      </c>
      <c r="D254" s="8">
        <v>0</v>
      </c>
      <c r="E254" s="8">
        <v>0</v>
      </c>
      <c r="F254" s="9">
        <v>349826</v>
      </c>
    </row>
    <row r="255" spans="1:6" ht="25.5">
      <c r="A255" s="20" t="s">
        <v>390</v>
      </c>
      <c r="B255" s="8">
        <v>0</v>
      </c>
      <c r="C255" s="8">
        <v>300000</v>
      </c>
      <c r="D255" s="8">
        <v>400000</v>
      </c>
      <c r="E255" s="8">
        <v>400000</v>
      </c>
      <c r="F255" s="9">
        <v>349656</v>
      </c>
    </row>
    <row r="256" spans="1:6" ht="12.75">
      <c r="A256" s="17" t="s">
        <v>391</v>
      </c>
      <c r="B256" s="10">
        <f>B257+B258+B260+B261+B262+B263</f>
        <v>0</v>
      </c>
      <c r="C256" s="10">
        <f>C257+C258+C260+C261+C262+C263</f>
        <v>7900000</v>
      </c>
      <c r="D256" s="10">
        <f>D257+D258+D260+D261+D262+D263</f>
        <v>7900000</v>
      </c>
      <c r="E256" s="10">
        <f>E257+E258+E260+E261+E262+E263</f>
        <v>7900000</v>
      </c>
      <c r="F256" s="9">
        <v>349583</v>
      </c>
    </row>
    <row r="257" spans="1:6" ht="12.75">
      <c r="A257" s="20" t="s">
        <v>392</v>
      </c>
      <c r="B257" s="8">
        <v>0</v>
      </c>
      <c r="C257" s="8">
        <v>0</v>
      </c>
      <c r="D257" s="8">
        <v>0</v>
      </c>
      <c r="E257" s="8">
        <v>0</v>
      </c>
      <c r="F257" s="9">
        <v>349657</v>
      </c>
    </row>
    <row r="258" spans="1:6" ht="12.75">
      <c r="A258" s="18" t="s">
        <v>393</v>
      </c>
      <c r="B258" s="10">
        <f>B259</f>
        <v>0</v>
      </c>
      <c r="C258" s="10">
        <f>C259</f>
        <v>7900000</v>
      </c>
      <c r="D258" s="10">
        <f>D259</f>
        <v>7900000</v>
      </c>
      <c r="E258" s="10">
        <f>E259</f>
        <v>7900000</v>
      </c>
      <c r="F258" s="9">
        <v>349658</v>
      </c>
    </row>
    <row r="259" spans="1:6" ht="12.75">
      <c r="A259" s="19" t="s">
        <v>394</v>
      </c>
      <c r="B259" s="8">
        <v>0</v>
      </c>
      <c r="C259" s="8">
        <v>7900000</v>
      </c>
      <c r="D259" s="8">
        <v>7900000</v>
      </c>
      <c r="E259" s="8">
        <v>7900000</v>
      </c>
      <c r="F259" s="9">
        <v>349827</v>
      </c>
    </row>
    <row r="260" spans="1:6" ht="12.75">
      <c r="A260" s="20" t="s">
        <v>395</v>
      </c>
      <c r="B260" s="8">
        <v>0</v>
      </c>
      <c r="C260" s="8">
        <v>0</v>
      </c>
      <c r="D260" s="8">
        <v>0</v>
      </c>
      <c r="E260" s="8">
        <v>0</v>
      </c>
      <c r="F260" s="9">
        <v>349659</v>
      </c>
    </row>
    <row r="261" spans="1:6" ht="12.75">
      <c r="A261" s="20" t="s">
        <v>396</v>
      </c>
      <c r="B261" s="8">
        <v>0</v>
      </c>
      <c r="C261" s="8">
        <v>0</v>
      </c>
      <c r="D261" s="8">
        <v>0</v>
      </c>
      <c r="E261" s="8">
        <v>0</v>
      </c>
      <c r="F261" s="9">
        <v>349660</v>
      </c>
    </row>
    <row r="262" spans="1:6" ht="12.75">
      <c r="A262" s="20" t="s">
        <v>397</v>
      </c>
      <c r="B262" s="8">
        <v>0</v>
      </c>
      <c r="C262" s="8">
        <v>0</v>
      </c>
      <c r="D262" s="8">
        <v>0</v>
      </c>
      <c r="E262" s="8">
        <v>0</v>
      </c>
      <c r="F262" s="9">
        <v>349661</v>
      </c>
    </row>
    <row r="263" spans="1:6" ht="12.75">
      <c r="A263" s="20" t="s">
        <v>398</v>
      </c>
      <c r="B263" s="8">
        <v>0</v>
      </c>
      <c r="C263" s="8">
        <v>0</v>
      </c>
      <c r="D263" s="8">
        <v>0</v>
      </c>
      <c r="E263" s="8">
        <v>0</v>
      </c>
      <c r="F263" s="9">
        <v>349662</v>
      </c>
    </row>
    <row r="264" spans="1:6" ht="12.75">
      <c r="A264" s="16" t="s">
        <v>399</v>
      </c>
      <c r="B264" s="8">
        <v>2101652.73</v>
      </c>
      <c r="C264" s="8">
        <v>800000</v>
      </c>
      <c r="D264" s="8">
        <v>800000</v>
      </c>
      <c r="E264" s="8">
        <v>2901652.73</v>
      </c>
      <c r="F264" s="9">
        <v>349584</v>
      </c>
    </row>
    <row r="265" spans="1:6" ht="12.75">
      <c r="A265" s="16" t="s">
        <v>400</v>
      </c>
      <c r="B265" s="8">
        <v>0</v>
      </c>
      <c r="C265" s="8">
        <v>0</v>
      </c>
      <c r="D265" s="8">
        <v>0</v>
      </c>
      <c r="E265" s="8">
        <v>0</v>
      </c>
      <c r="F265" s="9">
        <v>349585</v>
      </c>
    </row>
    <row r="266" spans="1:6" ht="12.75">
      <c r="A266" s="15" t="s">
        <v>237</v>
      </c>
      <c r="B266" s="10">
        <f aca="true" t="shared" si="2" ref="B266:E267">B267</f>
        <v>0</v>
      </c>
      <c r="C266" s="10">
        <f t="shared" si="2"/>
        <v>0</v>
      </c>
      <c r="D266" s="10">
        <f t="shared" si="2"/>
        <v>0</v>
      </c>
      <c r="E266" s="10">
        <f t="shared" si="2"/>
        <v>0</v>
      </c>
      <c r="F266" s="9">
        <v>349567</v>
      </c>
    </row>
    <row r="267" spans="1:6" ht="12.75">
      <c r="A267" s="17" t="s">
        <v>238</v>
      </c>
      <c r="B267" s="10">
        <f t="shared" si="2"/>
        <v>0</v>
      </c>
      <c r="C267" s="10">
        <f t="shared" si="2"/>
        <v>0</v>
      </c>
      <c r="D267" s="10">
        <f t="shared" si="2"/>
        <v>0</v>
      </c>
      <c r="E267" s="10">
        <f t="shared" si="2"/>
        <v>0</v>
      </c>
      <c r="F267" s="9">
        <v>349586</v>
      </c>
    </row>
    <row r="268" spans="1:6" ht="12.75">
      <c r="A268" s="20" t="s">
        <v>239</v>
      </c>
      <c r="B268" s="8">
        <v>0</v>
      </c>
      <c r="C268" s="8">
        <v>0</v>
      </c>
      <c r="D268" s="8">
        <v>0</v>
      </c>
      <c r="E268" s="8">
        <v>0</v>
      </c>
      <c r="F268" s="9">
        <v>349663</v>
      </c>
    </row>
    <row r="269" spans="1:6" ht="12.75">
      <c r="A269" s="15" t="s">
        <v>240</v>
      </c>
      <c r="B269" s="10">
        <f>B270</f>
        <v>13013999.44</v>
      </c>
      <c r="C269" s="10">
        <f>C270</f>
        <v>10835000</v>
      </c>
      <c r="D269" s="10">
        <f>D270</f>
        <v>10835000</v>
      </c>
      <c r="E269" s="10">
        <f>E270</f>
        <v>23848999.439999998</v>
      </c>
      <c r="F269" s="9">
        <v>349568</v>
      </c>
    </row>
    <row r="270" spans="1:6" ht="12.75">
      <c r="A270" s="17" t="s">
        <v>401</v>
      </c>
      <c r="B270" s="10">
        <f>B271+B272+B273+B274+B275+B276+B277+B278+B279+B280</f>
        <v>13013999.44</v>
      </c>
      <c r="C270" s="10">
        <f>C271+C272+C273+C274+C275+C276+C277+C278+C279+C280</f>
        <v>10835000</v>
      </c>
      <c r="D270" s="10">
        <f>D271+D272+D273+D274+D275+D276+D277+D278+D279+D280</f>
        <v>10835000</v>
      </c>
      <c r="E270" s="10">
        <f>E271+E272+E273+E274+E275+E276+E277+E278+E279+E280</f>
        <v>23848999.439999998</v>
      </c>
      <c r="F270" s="9">
        <v>349587</v>
      </c>
    </row>
    <row r="271" spans="1:6" ht="12.75">
      <c r="A271" s="20" t="s">
        <v>402</v>
      </c>
      <c r="B271" s="8">
        <v>0</v>
      </c>
      <c r="C271" s="8">
        <v>425000</v>
      </c>
      <c r="D271" s="8">
        <v>425000</v>
      </c>
      <c r="E271" s="8">
        <v>425000</v>
      </c>
      <c r="F271" s="9">
        <v>349664</v>
      </c>
    </row>
    <row r="272" spans="1:6" ht="12.75">
      <c r="A272" s="20" t="s">
        <v>243</v>
      </c>
      <c r="B272" s="8">
        <v>0</v>
      </c>
      <c r="C272" s="8">
        <v>15000</v>
      </c>
      <c r="D272" s="8">
        <v>15000</v>
      </c>
      <c r="E272" s="8">
        <v>15000</v>
      </c>
      <c r="F272" s="9">
        <v>349665</v>
      </c>
    </row>
    <row r="273" spans="1:6" ht="12.75">
      <c r="A273" s="20" t="s">
        <v>244</v>
      </c>
      <c r="B273" s="8">
        <v>0</v>
      </c>
      <c r="C273" s="8">
        <v>0</v>
      </c>
      <c r="D273" s="8">
        <v>0</v>
      </c>
      <c r="E273" s="8">
        <v>0</v>
      </c>
      <c r="F273" s="9">
        <v>349666</v>
      </c>
    </row>
    <row r="274" spans="1:6" ht="12.75">
      <c r="A274" s="20" t="s">
        <v>245</v>
      </c>
      <c r="B274" s="8">
        <v>0</v>
      </c>
      <c r="C274" s="8">
        <v>0</v>
      </c>
      <c r="D274" s="8">
        <v>0</v>
      </c>
      <c r="E274" s="8">
        <v>0</v>
      </c>
      <c r="F274" s="9">
        <v>349667</v>
      </c>
    </row>
    <row r="275" spans="1:6" ht="12.75">
      <c r="A275" s="20" t="s">
        <v>403</v>
      </c>
      <c r="B275" s="8">
        <v>46266.77</v>
      </c>
      <c r="C275" s="8">
        <v>50000</v>
      </c>
      <c r="D275" s="8">
        <v>50000</v>
      </c>
      <c r="E275" s="8">
        <v>96266.77</v>
      </c>
      <c r="F275" s="9">
        <v>349668</v>
      </c>
    </row>
    <row r="276" spans="1:6" ht="12.75">
      <c r="A276" s="20" t="s">
        <v>248</v>
      </c>
      <c r="B276" s="8">
        <v>0</v>
      </c>
      <c r="C276" s="8">
        <v>0</v>
      </c>
      <c r="D276" s="8">
        <v>0</v>
      </c>
      <c r="E276" s="8">
        <v>0</v>
      </c>
      <c r="F276" s="9">
        <v>349669</v>
      </c>
    </row>
    <row r="277" spans="1:6" ht="12.75">
      <c r="A277" s="20" t="s">
        <v>249</v>
      </c>
      <c r="B277" s="8">
        <v>0</v>
      </c>
      <c r="C277" s="8">
        <v>5000000</v>
      </c>
      <c r="D277" s="8">
        <v>5000000</v>
      </c>
      <c r="E277" s="8">
        <v>5000000</v>
      </c>
      <c r="F277" s="9">
        <v>349670</v>
      </c>
    </row>
    <row r="278" spans="1:6" ht="12.75">
      <c r="A278" s="20" t="s">
        <v>250</v>
      </c>
      <c r="B278" s="8">
        <v>0</v>
      </c>
      <c r="C278" s="8">
        <v>2025000</v>
      </c>
      <c r="D278" s="8">
        <v>2025000</v>
      </c>
      <c r="E278" s="8">
        <v>2025000</v>
      </c>
      <c r="F278" s="9">
        <v>349671</v>
      </c>
    </row>
    <row r="279" spans="1:6" ht="12.75">
      <c r="A279" s="20" t="s">
        <v>404</v>
      </c>
      <c r="B279" s="8">
        <v>12967732.67</v>
      </c>
      <c r="C279" s="8">
        <v>3200000</v>
      </c>
      <c r="D279" s="8">
        <v>3200000</v>
      </c>
      <c r="E279" s="8">
        <v>16167732.67</v>
      </c>
      <c r="F279" s="9">
        <v>349672</v>
      </c>
    </row>
    <row r="280" spans="1:6" ht="12.75">
      <c r="A280" s="20" t="s">
        <v>405</v>
      </c>
      <c r="B280" s="8">
        <v>0</v>
      </c>
      <c r="C280" s="8">
        <v>120000</v>
      </c>
      <c r="D280" s="8">
        <v>120000</v>
      </c>
      <c r="E280" s="8">
        <v>120000</v>
      </c>
      <c r="F280" s="9">
        <v>349673</v>
      </c>
    </row>
    <row r="281" spans="1:6" ht="12.75">
      <c r="A281" s="12" t="s">
        <v>406</v>
      </c>
      <c r="B281" s="8">
        <v>0</v>
      </c>
      <c r="C281" s="8">
        <v>0</v>
      </c>
      <c r="D281" s="8">
        <v>0</v>
      </c>
      <c r="E281" s="8">
        <v>0</v>
      </c>
      <c r="F281" s="9">
        <v>349560</v>
      </c>
    </row>
    <row r="282" spans="1:50" ht="12.75" hidden="1">
      <c r="A282" s="9"/>
      <c r="B282" s="9">
        <v>20</v>
      </c>
      <c r="C282" s="9">
        <v>21</v>
      </c>
      <c r="D282" s="9">
        <v>22</v>
      </c>
      <c r="E282" s="9">
        <v>23</v>
      </c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</row>
  </sheetData>
  <sheetProtection password="D052" sheet="1" scenarios="1" formatColumns="0" formatRows="0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48"/>
  <sheetViews>
    <sheetView zoomScalePageLayoutView="0" workbookViewId="0" topLeftCell="A1">
      <pane xSplit="1" ySplit="2" topLeftCell="B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70.7109375" style="1" customWidth="1"/>
    <col min="2" max="2" width="20.7109375" style="1" customWidth="1"/>
    <col min="3" max="3" width="9.8515625" style="1" hidden="1" customWidth="1"/>
    <col min="4" max="50" width="9.8515625" style="1" customWidth="1"/>
  </cols>
  <sheetData>
    <row r="1" spans="1:3" ht="60" customHeight="1">
      <c r="A1" s="5"/>
      <c r="B1" s="2"/>
      <c r="C1" s="9"/>
    </row>
    <row r="2" spans="1:3" ht="60" customHeight="1">
      <c r="A2" s="3" t="s">
        <v>20</v>
      </c>
      <c r="B2" s="4" t="s">
        <v>21</v>
      </c>
      <c r="C2" s="9"/>
    </row>
    <row r="3" spans="1:3" ht="12.75">
      <c r="A3" s="11" t="s">
        <v>22</v>
      </c>
      <c r="B3" s="10">
        <f>B4+B5+B6+B8+B10+B11+B12+B14+B15+B17+B18+B19+B20+B21+B22+B23</f>
        <v>29718778.9</v>
      </c>
      <c r="C3" s="9">
        <v>349833</v>
      </c>
    </row>
    <row r="4" spans="1:3" ht="12.75">
      <c r="A4" s="12" t="s">
        <v>23</v>
      </c>
      <c r="B4" s="8">
        <v>0</v>
      </c>
      <c r="C4" s="9">
        <v>349851</v>
      </c>
    </row>
    <row r="5" spans="1:3" ht="12.75">
      <c r="A5" s="12" t="s">
        <v>24</v>
      </c>
      <c r="B5" s="8">
        <v>0</v>
      </c>
      <c r="C5" s="9">
        <v>349852</v>
      </c>
    </row>
    <row r="6" spans="1:3" ht="12.75">
      <c r="A6" s="13" t="s">
        <v>25</v>
      </c>
      <c r="B6" s="10">
        <f>B7</f>
        <v>0</v>
      </c>
      <c r="C6" s="9">
        <v>349853</v>
      </c>
    </row>
    <row r="7" spans="1:3" ht="12.75">
      <c r="A7" s="14" t="s">
        <v>25</v>
      </c>
      <c r="B7" s="8">
        <v>0</v>
      </c>
      <c r="C7" s="9">
        <v>349889</v>
      </c>
    </row>
    <row r="8" spans="1:3" ht="12.75">
      <c r="A8" s="13" t="s">
        <v>26</v>
      </c>
      <c r="B8" s="10">
        <f>B9</f>
        <v>10275626.99</v>
      </c>
      <c r="C8" s="9">
        <v>349854</v>
      </c>
    </row>
    <row r="9" spans="1:3" ht="12.75">
      <c r="A9" s="14" t="s">
        <v>26</v>
      </c>
      <c r="B9" s="8">
        <v>10275626.99</v>
      </c>
      <c r="C9" s="9">
        <v>349890</v>
      </c>
    </row>
    <row r="10" spans="1:3" ht="25.5">
      <c r="A10" s="12" t="s">
        <v>27</v>
      </c>
      <c r="B10" s="8">
        <v>0</v>
      </c>
      <c r="C10" s="9">
        <v>349855</v>
      </c>
    </row>
    <row r="11" spans="1:3" ht="12.75">
      <c r="A11" s="12" t="s">
        <v>28</v>
      </c>
      <c r="B11" s="8">
        <v>0</v>
      </c>
      <c r="C11" s="9">
        <v>349856</v>
      </c>
    </row>
    <row r="12" spans="1:3" ht="12.75">
      <c r="A12" s="13" t="s">
        <v>29</v>
      </c>
      <c r="B12" s="10">
        <f>B13</f>
        <v>0</v>
      </c>
      <c r="C12" s="9">
        <v>349857</v>
      </c>
    </row>
    <row r="13" spans="1:3" ht="12.75">
      <c r="A13" s="14" t="s">
        <v>29</v>
      </c>
      <c r="B13" s="8">
        <v>0</v>
      </c>
      <c r="C13" s="9">
        <v>349891</v>
      </c>
    </row>
    <row r="14" spans="1:3" ht="12.75">
      <c r="A14" s="12" t="s">
        <v>30</v>
      </c>
      <c r="B14" s="8">
        <v>0</v>
      </c>
      <c r="C14" s="9">
        <v>349858</v>
      </c>
    </row>
    <row r="15" spans="1:3" ht="12.75">
      <c r="A15" s="13" t="s">
        <v>31</v>
      </c>
      <c r="B15" s="10">
        <f>B16</f>
        <v>13904802.91</v>
      </c>
      <c r="C15" s="9">
        <v>349859</v>
      </c>
    </row>
    <row r="16" spans="1:3" ht="12.75">
      <c r="A16" s="14" t="s">
        <v>32</v>
      </c>
      <c r="B16" s="8">
        <v>13904802.91</v>
      </c>
      <c r="C16" s="9">
        <v>349892</v>
      </c>
    </row>
    <row r="17" spans="1:3" ht="12.75">
      <c r="A17" s="12" t="s">
        <v>33</v>
      </c>
      <c r="B17" s="8">
        <v>0</v>
      </c>
      <c r="C17" s="9">
        <v>349860</v>
      </c>
    </row>
    <row r="18" spans="1:3" ht="12.75">
      <c r="A18" s="12" t="s">
        <v>34</v>
      </c>
      <c r="B18" s="8">
        <v>0</v>
      </c>
      <c r="C18" s="9">
        <v>349861</v>
      </c>
    </row>
    <row r="19" spans="1:3" ht="12.75">
      <c r="A19" s="12" t="s">
        <v>35</v>
      </c>
      <c r="B19" s="8">
        <v>0</v>
      </c>
      <c r="C19" s="9">
        <v>349862</v>
      </c>
    </row>
    <row r="20" spans="1:3" ht="12.75">
      <c r="A20" s="12" t="s">
        <v>36</v>
      </c>
      <c r="B20" s="8">
        <v>0</v>
      </c>
      <c r="C20" s="9">
        <v>349863</v>
      </c>
    </row>
    <row r="21" spans="1:3" ht="12.75">
      <c r="A21" s="12" t="s">
        <v>37</v>
      </c>
      <c r="B21" s="8">
        <v>5538349</v>
      </c>
      <c r="C21" s="9">
        <v>349864</v>
      </c>
    </row>
    <row r="22" spans="1:3" ht="12.75">
      <c r="A22" s="12" t="s">
        <v>38</v>
      </c>
      <c r="B22" s="8">
        <v>0</v>
      </c>
      <c r="C22" s="9">
        <v>349865</v>
      </c>
    </row>
    <row r="23" spans="1:3" ht="12.75">
      <c r="A23" s="12" t="s">
        <v>39</v>
      </c>
      <c r="B23" s="8">
        <v>0</v>
      </c>
      <c r="C23" s="9">
        <v>349866</v>
      </c>
    </row>
    <row r="24" spans="1:3" ht="12.75">
      <c r="A24" s="11" t="s">
        <v>40</v>
      </c>
      <c r="B24" s="10">
        <f>B25+B29+B67+B72+B77+B79+B98+B103+B104+B105+B107+B108+B109</f>
        <v>28143190.499999996</v>
      </c>
      <c r="C24" s="9">
        <v>349834</v>
      </c>
    </row>
    <row r="25" spans="1:3" ht="12.75">
      <c r="A25" s="13" t="s">
        <v>41</v>
      </c>
      <c r="B25" s="10">
        <f>B26+B27+B28</f>
        <v>281500</v>
      </c>
      <c r="C25" s="9">
        <v>349867</v>
      </c>
    </row>
    <row r="26" spans="1:3" ht="12.75">
      <c r="A26" s="14" t="s">
        <v>42</v>
      </c>
      <c r="B26" s="8">
        <v>275000</v>
      </c>
      <c r="C26" s="9">
        <v>349893</v>
      </c>
    </row>
    <row r="27" spans="1:3" ht="12.75">
      <c r="A27" s="14" t="s">
        <v>43</v>
      </c>
      <c r="B27" s="8">
        <v>6500</v>
      </c>
      <c r="C27" s="9">
        <v>349894</v>
      </c>
    </row>
    <row r="28" spans="1:3" ht="12.75">
      <c r="A28" s="14" t="s">
        <v>44</v>
      </c>
      <c r="B28" s="8">
        <v>0</v>
      </c>
      <c r="C28" s="9">
        <v>349895</v>
      </c>
    </row>
    <row r="29" spans="1:3" ht="12.75">
      <c r="A29" s="13" t="s">
        <v>45</v>
      </c>
      <c r="B29" s="10">
        <f>B30+B31+B32+B33+B34+B35+B36+B37+B38+B39+B40+B41+B42+B43+B44+B45+B46+B47+B48+B49+B50+B51+B52+B53+B54+B59+B60+B61+B62+B63+B64+B65+B66</f>
        <v>11165691.059999999</v>
      </c>
      <c r="C29" s="9">
        <v>349868</v>
      </c>
    </row>
    <row r="30" spans="1:3" ht="12.75">
      <c r="A30" s="14" t="s">
        <v>46</v>
      </c>
      <c r="B30" s="8">
        <v>30000</v>
      </c>
      <c r="C30" s="9">
        <v>349896</v>
      </c>
    </row>
    <row r="31" spans="1:3" ht="12.75">
      <c r="A31" s="14" t="s">
        <v>47</v>
      </c>
      <c r="B31" s="8">
        <v>15000</v>
      </c>
      <c r="C31" s="9">
        <v>349897</v>
      </c>
    </row>
    <row r="32" spans="1:3" ht="12.75">
      <c r="A32" s="14" t="s">
        <v>48</v>
      </c>
      <c r="B32" s="8">
        <v>0</v>
      </c>
      <c r="C32" s="9">
        <v>349898</v>
      </c>
    </row>
    <row r="33" spans="1:3" ht="12.75">
      <c r="A33" s="14" t="s">
        <v>49</v>
      </c>
      <c r="B33" s="8">
        <v>174728</v>
      </c>
      <c r="C33" s="9">
        <v>349899</v>
      </c>
    </row>
    <row r="34" spans="1:3" ht="25.5">
      <c r="A34" s="14" t="s">
        <v>50</v>
      </c>
      <c r="B34" s="8">
        <v>4569245.77</v>
      </c>
      <c r="C34" s="9">
        <v>349900</v>
      </c>
    </row>
    <row r="35" spans="1:3" ht="12.75">
      <c r="A35" s="14" t="s">
        <v>51</v>
      </c>
      <c r="B35" s="8">
        <v>1000</v>
      </c>
      <c r="C35" s="9">
        <v>349901</v>
      </c>
    </row>
    <row r="36" spans="1:3" ht="12.75">
      <c r="A36" s="14" t="s">
        <v>52</v>
      </c>
      <c r="B36" s="8">
        <v>8245.31</v>
      </c>
      <c r="C36" s="9">
        <v>349902</v>
      </c>
    </row>
    <row r="37" spans="1:3" ht="12.75">
      <c r="A37" s="14" t="s">
        <v>53</v>
      </c>
      <c r="B37" s="8">
        <v>0</v>
      </c>
      <c r="C37" s="9">
        <v>349903</v>
      </c>
    </row>
    <row r="38" spans="1:3" ht="12.75">
      <c r="A38" s="14" t="s">
        <v>54</v>
      </c>
      <c r="B38" s="8">
        <v>300</v>
      </c>
      <c r="C38" s="9">
        <v>349904</v>
      </c>
    </row>
    <row r="39" spans="1:3" ht="12.75">
      <c r="A39" s="14" t="s">
        <v>55</v>
      </c>
      <c r="B39" s="8">
        <v>0</v>
      </c>
      <c r="C39" s="9">
        <v>349905</v>
      </c>
    </row>
    <row r="40" spans="1:3" ht="12.75">
      <c r="A40" s="14" t="s">
        <v>56</v>
      </c>
      <c r="B40" s="8">
        <v>69700</v>
      </c>
      <c r="C40" s="9">
        <v>349906</v>
      </c>
    </row>
    <row r="41" spans="1:3" ht="25.5">
      <c r="A41" s="14" t="s">
        <v>57</v>
      </c>
      <c r="B41" s="8">
        <v>15000</v>
      </c>
      <c r="C41" s="9">
        <v>349907</v>
      </c>
    </row>
    <row r="42" spans="1:3" ht="12.75">
      <c r="A42" s="14" t="s">
        <v>58</v>
      </c>
      <c r="B42" s="8">
        <v>0</v>
      </c>
      <c r="C42" s="9">
        <v>349908</v>
      </c>
    </row>
    <row r="43" spans="1:3" ht="12.75">
      <c r="A43" s="14" t="s">
        <v>59</v>
      </c>
      <c r="B43" s="8">
        <v>0</v>
      </c>
      <c r="C43" s="9">
        <v>349909</v>
      </c>
    </row>
    <row r="44" spans="1:3" ht="12.75">
      <c r="A44" s="14" t="s">
        <v>60</v>
      </c>
      <c r="B44" s="8">
        <v>0</v>
      </c>
      <c r="C44" s="9">
        <v>349910</v>
      </c>
    </row>
    <row r="45" spans="1:3" ht="12.75">
      <c r="A45" s="14" t="s">
        <v>61</v>
      </c>
      <c r="B45" s="8">
        <v>4415117.29</v>
      </c>
      <c r="C45" s="9">
        <v>349911</v>
      </c>
    </row>
    <row r="46" spans="1:3" ht="12.75">
      <c r="A46" s="14" t="s">
        <v>62</v>
      </c>
      <c r="B46" s="8">
        <v>185000</v>
      </c>
      <c r="C46" s="9">
        <v>349912</v>
      </c>
    </row>
    <row r="47" spans="1:3" ht="12.75">
      <c r="A47" s="14" t="s">
        <v>63</v>
      </c>
      <c r="B47" s="8">
        <v>0</v>
      </c>
      <c r="C47" s="9">
        <v>349913</v>
      </c>
    </row>
    <row r="48" spans="1:3" ht="12.75">
      <c r="A48" s="14" t="s">
        <v>64</v>
      </c>
      <c r="B48" s="8">
        <v>0</v>
      </c>
      <c r="C48" s="9">
        <v>349914</v>
      </c>
    </row>
    <row r="49" spans="1:3" ht="12.75">
      <c r="A49" s="14" t="s">
        <v>65</v>
      </c>
      <c r="B49" s="8">
        <v>23000</v>
      </c>
      <c r="C49" s="9">
        <v>349915</v>
      </c>
    </row>
    <row r="50" spans="1:3" ht="12.75">
      <c r="A50" s="14" t="s">
        <v>66</v>
      </c>
      <c r="B50" s="8">
        <v>7037.92</v>
      </c>
      <c r="C50" s="9">
        <v>349916</v>
      </c>
    </row>
    <row r="51" spans="1:3" ht="12.75">
      <c r="A51" s="14" t="s">
        <v>67</v>
      </c>
      <c r="B51" s="8">
        <v>80000</v>
      </c>
      <c r="C51" s="9">
        <v>349917</v>
      </c>
    </row>
    <row r="52" spans="1:3" ht="12.75">
      <c r="A52" s="14" t="s">
        <v>68</v>
      </c>
      <c r="B52" s="8">
        <v>0</v>
      </c>
      <c r="C52" s="9">
        <v>349918</v>
      </c>
    </row>
    <row r="53" spans="1:3" ht="12.75">
      <c r="A53" s="14" t="s">
        <v>69</v>
      </c>
      <c r="B53" s="8">
        <v>0</v>
      </c>
      <c r="C53" s="9">
        <v>349919</v>
      </c>
    </row>
    <row r="54" spans="1:3" ht="12.75">
      <c r="A54" s="15" t="s">
        <v>70</v>
      </c>
      <c r="B54" s="10">
        <f>B55+B56+B57+B58</f>
        <v>468216.77</v>
      </c>
      <c r="C54" s="9">
        <v>349920</v>
      </c>
    </row>
    <row r="55" spans="1:3" ht="12.75">
      <c r="A55" s="16" t="s">
        <v>71</v>
      </c>
      <c r="B55" s="8">
        <v>4170</v>
      </c>
      <c r="C55" s="9">
        <v>349970</v>
      </c>
    </row>
    <row r="56" spans="1:3" ht="12.75">
      <c r="A56" s="16" t="s">
        <v>72</v>
      </c>
      <c r="B56" s="8">
        <v>171084.69</v>
      </c>
      <c r="C56" s="9">
        <v>349971</v>
      </c>
    </row>
    <row r="57" spans="1:3" ht="12.75">
      <c r="A57" s="16" t="s">
        <v>73</v>
      </c>
      <c r="B57" s="8">
        <v>292962.08</v>
      </c>
      <c r="C57" s="9">
        <v>349972</v>
      </c>
    </row>
    <row r="58" spans="1:3" ht="12.75">
      <c r="A58" s="16" t="s">
        <v>74</v>
      </c>
      <c r="B58" s="8">
        <v>0</v>
      </c>
      <c r="C58" s="9">
        <v>349973</v>
      </c>
    </row>
    <row r="59" spans="1:3" ht="12.75">
      <c r="A59" s="14" t="s">
        <v>75</v>
      </c>
      <c r="B59" s="8">
        <v>1101100</v>
      </c>
      <c r="C59" s="9">
        <v>349921</v>
      </c>
    </row>
    <row r="60" spans="1:3" ht="12.75">
      <c r="A60" s="14" t="s">
        <v>76</v>
      </c>
      <c r="B60" s="8">
        <v>0</v>
      </c>
      <c r="C60" s="9">
        <v>349922</v>
      </c>
    </row>
    <row r="61" spans="1:3" ht="12.75">
      <c r="A61" s="14" t="s">
        <v>77</v>
      </c>
      <c r="B61" s="8">
        <v>0</v>
      </c>
      <c r="C61" s="9">
        <v>349923</v>
      </c>
    </row>
    <row r="62" spans="1:3" ht="25.5">
      <c r="A62" s="14" t="s">
        <v>78</v>
      </c>
      <c r="B62" s="8">
        <v>0</v>
      </c>
      <c r="C62" s="9">
        <v>349924</v>
      </c>
    </row>
    <row r="63" spans="1:3" ht="25.5">
      <c r="A63" s="14" t="s">
        <v>79</v>
      </c>
      <c r="B63" s="8">
        <v>3000</v>
      </c>
      <c r="C63" s="9">
        <v>349925</v>
      </c>
    </row>
    <row r="64" spans="1:3" ht="12.75">
      <c r="A64" s="14" t="s">
        <v>80</v>
      </c>
      <c r="B64" s="8">
        <v>0</v>
      </c>
      <c r="C64" s="9">
        <v>349926</v>
      </c>
    </row>
    <row r="65" spans="1:3" ht="25.5">
      <c r="A65" s="14" t="s">
        <v>81</v>
      </c>
      <c r="B65" s="8">
        <v>0</v>
      </c>
      <c r="C65" s="9">
        <v>349927</v>
      </c>
    </row>
    <row r="66" spans="1:3" ht="12.75">
      <c r="A66" s="14" t="s">
        <v>82</v>
      </c>
      <c r="B66" s="8">
        <v>0</v>
      </c>
      <c r="C66" s="9">
        <v>349928</v>
      </c>
    </row>
    <row r="67" spans="1:3" ht="12.75">
      <c r="A67" s="13" t="s">
        <v>83</v>
      </c>
      <c r="B67" s="10">
        <f>B68+B69+B70+B71</f>
        <v>2223000</v>
      </c>
      <c r="C67" s="9">
        <v>349869</v>
      </c>
    </row>
    <row r="68" spans="1:3" ht="12.75">
      <c r="A68" s="14" t="s">
        <v>84</v>
      </c>
      <c r="B68" s="8">
        <v>2183000</v>
      </c>
      <c r="C68" s="9">
        <v>349929</v>
      </c>
    </row>
    <row r="69" spans="1:3" ht="12.75">
      <c r="A69" s="14" t="s">
        <v>85</v>
      </c>
      <c r="B69" s="8">
        <v>0</v>
      </c>
      <c r="C69" s="9">
        <v>349930</v>
      </c>
    </row>
    <row r="70" spans="1:3" ht="12.75">
      <c r="A70" s="14" t="s">
        <v>86</v>
      </c>
      <c r="B70" s="8">
        <v>40000</v>
      </c>
      <c r="C70" s="9">
        <v>349931</v>
      </c>
    </row>
    <row r="71" spans="1:3" ht="12.75">
      <c r="A71" s="14" t="s">
        <v>87</v>
      </c>
      <c r="B71" s="8">
        <v>0</v>
      </c>
      <c r="C71" s="9">
        <v>349932</v>
      </c>
    </row>
    <row r="72" spans="1:3" ht="12.75">
      <c r="A72" s="13" t="s">
        <v>88</v>
      </c>
      <c r="B72" s="10">
        <f>B73+B74+B75+B76</f>
        <v>221680</v>
      </c>
      <c r="C72" s="9">
        <v>349870</v>
      </c>
    </row>
    <row r="73" spans="1:3" ht="25.5">
      <c r="A73" s="14" t="s">
        <v>89</v>
      </c>
      <c r="B73" s="8">
        <v>115000</v>
      </c>
      <c r="C73" s="9">
        <v>349933</v>
      </c>
    </row>
    <row r="74" spans="1:3" ht="12.75">
      <c r="A74" s="14" t="s">
        <v>90</v>
      </c>
      <c r="B74" s="8">
        <v>32000</v>
      </c>
      <c r="C74" s="9">
        <v>349934</v>
      </c>
    </row>
    <row r="75" spans="1:3" ht="12.75">
      <c r="A75" s="14" t="s">
        <v>91</v>
      </c>
      <c r="B75" s="8">
        <v>0</v>
      </c>
      <c r="C75" s="9">
        <v>349935</v>
      </c>
    </row>
    <row r="76" spans="1:3" ht="12.75">
      <c r="A76" s="14" t="s">
        <v>92</v>
      </c>
      <c r="B76" s="8">
        <v>74680</v>
      </c>
      <c r="C76" s="9">
        <v>349936</v>
      </c>
    </row>
    <row r="77" spans="1:3" ht="12.75">
      <c r="A77" s="13" t="s">
        <v>93</v>
      </c>
      <c r="B77" s="10">
        <f>B78</f>
        <v>0</v>
      </c>
      <c r="C77" s="9">
        <v>349871</v>
      </c>
    </row>
    <row r="78" spans="1:3" ht="12.75">
      <c r="A78" s="14" t="s">
        <v>93</v>
      </c>
      <c r="B78" s="8">
        <v>0</v>
      </c>
      <c r="C78" s="9">
        <v>349937</v>
      </c>
    </row>
    <row r="79" spans="1:3" ht="12.75">
      <c r="A79" s="13" t="s">
        <v>94</v>
      </c>
      <c r="B79" s="10">
        <f>B80+B81+B82+B83+B84+B85+B86+B87+B88+B89+B90+B91+B92+B93+B94+B95+B96+B97</f>
        <v>13352607.84</v>
      </c>
      <c r="C79" s="9">
        <v>349872</v>
      </c>
    </row>
    <row r="80" spans="1:3" ht="12.75">
      <c r="A80" s="14" t="s">
        <v>95</v>
      </c>
      <c r="B80" s="8">
        <v>4450000</v>
      </c>
      <c r="C80" s="9">
        <v>349938</v>
      </c>
    </row>
    <row r="81" spans="1:3" ht="12.75">
      <c r="A81" s="14" t="s">
        <v>96</v>
      </c>
      <c r="B81" s="8">
        <v>3300000</v>
      </c>
      <c r="C81" s="9">
        <v>349939</v>
      </c>
    </row>
    <row r="82" spans="1:3" ht="12.75">
      <c r="A82" s="14" t="s">
        <v>97</v>
      </c>
      <c r="B82" s="8">
        <v>0</v>
      </c>
      <c r="C82" s="9">
        <v>349940</v>
      </c>
    </row>
    <row r="83" spans="1:3" ht="12.75">
      <c r="A83" s="14" t="s">
        <v>98</v>
      </c>
      <c r="B83" s="8">
        <v>0</v>
      </c>
      <c r="C83" s="9">
        <v>349941</v>
      </c>
    </row>
    <row r="84" spans="1:3" ht="12.75">
      <c r="A84" s="14" t="s">
        <v>99</v>
      </c>
      <c r="B84" s="8">
        <v>1632607.84</v>
      </c>
      <c r="C84" s="9">
        <v>349942</v>
      </c>
    </row>
    <row r="85" spans="1:3" ht="12.75">
      <c r="A85" s="14" t="s">
        <v>100</v>
      </c>
      <c r="B85" s="8">
        <v>150000</v>
      </c>
      <c r="C85" s="9">
        <v>349943</v>
      </c>
    </row>
    <row r="86" spans="1:3" ht="12.75">
      <c r="A86" s="14" t="s">
        <v>101</v>
      </c>
      <c r="B86" s="8">
        <v>100000</v>
      </c>
      <c r="C86" s="9">
        <v>349944</v>
      </c>
    </row>
    <row r="87" spans="1:3" ht="12.75">
      <c r="A87" s="14" t="s">
        <v>102</v>
      </c>
      <c r="B87" s="8">
        <v>0</v>
      </c>
      <c r="C87" s="9">
        <v>349945</v>
      </c>
    </row>
    <row r="88" spans="1:3" ht="12.75">
      <c r="A88" s="14" t="s">
        <v>103</v>
      </c>
      <c r="B88" s="8">
        <v>2389000</v>
      </c>
      <c r="C88" s="9">
        <v>349946</v>
      </c>
    </row>
    <row r="89" spans="1:3" ht="12.75">
      <c r="A89" s="14" t="s">
        <v>104</v>
      </c>
      <c r="B89" s="8">
        <v>800000</v>
      </c>
      <c r="C89" s="9">
        <v>349947</v>
      </c>
    </row>
    <row r="90" spans="1:3" ht="12.75">
      <c r="A90" s="14" t="s">
        <v>105</v>
      </c>
      <c r="B90" s="8">
        <v>0</v>
      </c>
      <c r="C90" s="9">
        <v>349948</v>
      </c>
    </row>
    <row r="91" spans="1:3" ht="12.75">
      <c r="A91" s="14" t="s">
        <v>106</v>
      </c>
      <c r="B91" s="8">
        <v>250000</v>
      </c>
      <c r="C91" s="9">
        <v>349949</v>
      </c>
    </row>
    <row r="92" spans="1:3" ht="12.75">
      <c r="A92" s="14" t="s">
        <v>107</v>
      </c>
      <c r="B92" s="8">
        <v>0</v>
      </c>
      <c r="C92" s="9">
        <v>349950</v>
      </c>
    </row>
    <row r="93" spans="1:3" ht="12.75">
      <c r="A93" s="14" t="s">
        <v>108</v>
      </c>
      <c r="B93" s="8">
        <v>181000</v>
      </c>
      <c r="C93" s="9">
        <v>349951</v>
      </c>
    </row>
    <row r="94" spans="1:3" ht="25.5">
      <c r="A94" s="14" t="s">
        <v>109</v>
      </c>
      <c r="B94" s="8">
        <v>0</v>
      </c>
      <c r="C94" s="9">
        <v>349952</v>
      </c>
    </row>
    <row r="95" spans="1:3" ht="25.5">
      <c r="A95" s="14" t="s">
        <v>110</v>
      </c>
      <c r="B95" s="8">
        <v>0</v>
      </c>
      <c r="C95" s="9">
        <v>349953</v>
      </c>
    </row>
    <row r="96" spans="1:3" ht="12.75">
      <c r="A96" s="14" t="s">
        <v>111</v>
      </c>
      <c r="B96" s="8">
        <v>37000</v>
      </c>
      <c r="C96" s="9">
        <v>349954</v>
      </c>
    </row>
    <row r="97" spans="1:3" ht="12.75">
      <c r="A97" s="14" t="s">
        <v>112</v>
      </c>
      <c r="B97" s="8">
        <v>63000</v>
      </c>
      <c r="C97" s="9">
        <v>349955</v>
      </c>
    </row>
    <row r="98" spans="1:3" ht="12.75">
      <c r="A98" s="13" t="s">
        <v>113</v>
      </c>
      <c r="B98" s="10">
        <f>B99+B100+B101+B102</f>
        <v>295417.45</v>
      </c>
      <c r="C98" s="9">
        <v>349873</v>
      </c>
    </row>
    <row r="99" spans="1:3" ht="12.75">
      <c r="A99" s="14" t="s">
        <v>114</v>
      </c>
      <c r="B99" s="8">
        <v>4930</v>
      </c>
      <c r="C99" s="9">
        <v>349956</v>
      </c>
    </row>
    <row r="100" spans="1:3" ht="12.75">
      <c r="A100" s="14" t="s">
        <v>115</v>
      </c>
      <c r="B100" s="8">
        <v>290487.45</v>
      </c>
      <c r="C100" s="9">
        <v>349957</v>
      </c>
    </row>
    <row r="101" spans="1:3" ht="12.75">
      <c r="A101" s="14" t="s">
        <v>116</v>
      </c>
      <c r="B101" s="8">
        <v>0</v>
      </c>
      <c r="C101" s="9">
        <v>349958</v>
      </c>
    </row>
    <row r="102" spans="1:3" ht="25.5">
      <c r="A102" s="14" t="s">
        <v>117</v>
      </c>
      <c r="B102" s="8">
        <v>0</v>
      </c>
      <c r="C102" s="9">
        <v>349959</v>
      </c>
    </row>
    <row r="103" spans="1:3" ht="12.75">
      <c r="A103" s="12" t="s">
        <v>118</v>
      </c>
      <c r="B103" s="8">
        <v>0</v>
      </c>
      <c r="C103" s="9">
        <v>349874</v>
      </c>
    </row>
    <row r="104" spans="1:3" ht="12.75">
      <c r="A104" s="12" t="s">
        <v>119</v>
      </c>
      <c r="B104" s="8">
        <v>0</v>
      </c>
      <c r="C104" s="9">
        <v>349875</v>
      </c>
    </row>
    <row r="105" spans="1:3" ht="12.75">
      <c r="A105" s="13" t="s">
        <v>120</v>
      </c>
      <c r="B105" s="10">
        <f>B106</f>
        <v>176789.38</v>
      </c>
      <c r="C105" s="9">
        <v>349876</v>
      </c>
    </row>
    <row r="106" spans="1:3" ht="12.75">
      <c r="A106" s="14" t="s">
        <v>120</v>
      </c>
      <c r="B106" s="8">
        <v>176789.38</v>
      </c>
      <c r="C106" s="9">
        <v>349960</v>
      </c>
    </row>
    <row r="107" spans="1:3" ht="12.75">
      <c r="A107" s="12" t="s">
        <v>121</v>
      </c>
      <c r="B107" s="8">
        <v>0</v>
      </c>
      <c r="C107" s="9">
        <v>349877</v>
      </c>
    </row>
    <row r="108" spans="1:3" ht="12.75">
      <c r="A108" s="12" t="s">
        <v>122</v>
      </c>
      <c r="B108" s="8">
        <v>300000</v>
      </c>
      <c r="C108" s="9">
        <v>349878</v>
      </c>
    </row>
    <row r="109" spans="1:3" ht="12.75">
      <c r="A109" s="13" t="s">
        <v>123</v>
      </c>
      <c r="B109" s="10">
        <f>B110+B111+B116+B117+B118+B119+B120+B121+B122</f>
        <v>126504.77</v>
      </c>
      <c r="C109" s="9">
        <v>349879</v>
      </c>
    </row>
    <row r="110" spans="1:3" ht="38.25">
      <c r="A110" s="14" t="s">
        <v>124</v>
      </c>
      <c r="B110" s="8">
        <v>0</v>
      </c>
      <c r="C110" s="9">
        <v>349961</v>
      </c>
    </row>
    <row r="111" spans="1:3" ht="38.25">
      <c r="A111" s="15" t="s">
        <v>125</v>
      </c>
      <c r="B111" s="10">
        <f>B112+B113+B114+B115</f>
        <v>2572</v>
      </c>
      <c r="C111" s="9">
        <v>349962</v>
      </c>
    </row>
    <row r="112" spans="1:3" ht="25.5">
      <c r="A112" s="16" t="s">
        <v>126</v>
      </c>
      <c r="B112" s="8">
        <v>0</v>
      </c>
      <c r="C112" s="9">
        <v>349974</v>
      </c>
    </row>
    <row r="113" spans="1:3" ht="25.5">
      <c r="A113" s="16" t="s">
        <v>127</v>
      </c>
      <c r="B113" s="8">
        <v>0</v>
      </c>
      <c r="C113" s="9">
        <v>349975</v>
      </c>
    </row>
    <row r="114" spans="1:3" ht="38.25">
      <c r="A114" s="16" t="s">
        <v>128</v>
      </c>
      <c r="B114" s="8">
        <v>2572</v>
      </c>
      <c r="C114" s="9">
        <v>349976</v>
      </c>
    </row>
    <row r="115" spans="1:3" ht="25.5">
      <c r="A115" s="16" t="s">
        <v>129</v>
      </c>
      <c r="B115" s="8">
        <v>0</v>
      </c>
      <c r="C115" s="9">
        <v>349977</v>
      </c>
    </row>
    <row r="116" spans="1:3" ht="63.75">
      <c r="A116" s="14" t="s">
        <v>130</v>
      </c>
      <c r="B116" s="8">
        <v>0</v>
      </c>
      <c r="C116" s="9">
        <v>349963</v>
      </c>
    </row>
    <row r="117" spans="1:3" ht="38.25">
      <c r="A117" s="14" t="s">
        <v>131</v>
      </c>
      <c r="B117" s="8">
        <v>0</v>
      </c>
      <c r="C117" s="9">
        <v>349964</v>
      </c>
    </row>
    <row r="118" spans="1:3" ht="38.25">
      <c r="A118" s="14" t="s">
        <v>132</v>
      </c>
      <c r="B118" s="8">
        <v>0</v>
      </c>
      <c r="C118" s="9">
        <v>349965</v>
      </c>
    </row>
    <row r="119" spans="1:3" ht="25.5">
      <c r="A119" s="14" t="s">
        <v>133</v>
      </c>
      <c r="B119" s="8">
        <v>110553.86</v>
      </c>
      <c r="C119" s="9">
        <v>349966</v>
      </c>
    </row>
    <row r="120" spans="1:3" ht="25.5">
      <c r="A120" s="14" t="s">
        <v>134</v>
      </c>
      <c r="B120" s="8">
        <v>0</v>
      </c>
      <c r="C120" s="9">
        <v>349967</v>
      </c>
    </row>
    <row r="121" spans="1:3" ht="25.5">
      <c r="A121" s="14" t="s">
        <v>135</v>
      </c>
      <c r="B121" s="8">
        <v>13378.91</v>
      </c>
      <c r="C121" s="9">
        <v>349968</v>
      </c>
    </row>
    <row r="122" spans="1:3" ht="25.5">
      <c r="A122" s="14" t="s">
        <v>136</v>
      </c>
      <c r="B122" s="8">
        <v>0</v>
      </c>
      <c r="C122" s="9">
        <v>349969</v>
      </c>
    </row>
    <row r="123" spans="1:3" ht="12.75">
      <c r="A123" s="6" t="s">
        <v>137</v>
      </c>
      <c r="B123" s="7">
        <f>+B3-B24</f>
        <v>1575588.4000000022</v>
      </c>
      <c r="C123" s="9">
        <v>349835</v>
      </c>
    </row>
    <row r="124" spans="1:3" ht="12.75">
      <c r="A124" s="6" t="s">
        <v>138</v>
      </c>
      <c r="B124" s="7">
        <f>+B125+B126-B128</f>
        <v>-145000</v>
      </c>
      <c r="C124" s="9">
        <v>349836</v>
      </c>
    </row>
    <row r="125" spans="1:3" ht="12.75">
      <c r="A125" s="6" t="s">
        <v>139</v>
      </c>
      <c r="B125" s="8">
        <v>0</v>
      </c>
      <c r="C125" s="9">
        <v>349837</v>
      </c>
    </row>
    <row r="126" spans="1:3" ht="12.75">
      <c r="A126" s="11" t="s">
        <v>140</v>
      </c>
      <c r="B126" s="10">
        <f>B127</f>
        <v>5000</v>
      </c>
      <c r="C126" s="9">
        <v>349838</v>
      </c>
    </row>
    <row r="127" spans="1:3" ht="12.75">
      <c r="A127" s="12" t="s">
        <v>140</v>
      </c>
      <c r="B127" s="8">
        <v>5000</v>
      </c>
      <c r="C127" s="9">
        <v>349880</v>
      </c>
    </row>
    <row r="128" spans="1:3" ht="12.75">
      <c r="A128" s="6" t="s">
        <v>141</v>
      </c>
      <c r="B128" s="8">
        <v>150000</v>
      </c>
      <c r="C128" s="9">
        <v>349839</v>
      </c>
    </row>
    <row r="129" spans="1:3" ht="12.75">
      <c r="A129" s="6" t="s">
        <v>142</v>
      </c>
      <c r="B129" s="7">
        <f>+B130-B135</f>
        <v>0</v>
      </c>
      <c r="C129" s="9">
        <v>349840</v>
      </c>
    </row>
    <row r="130" spans="1:3" ht="12.75">
      <c r="A130" s="11" t="s">
        <v>143</v>
      </c>
      <c r="B130" s="10">
        <f>B131+B132+B133+B134</f>
        <v>0</v>
      </c>
      <c r="C130" s="9">
        <v>349841</v>
      </c>
    </row>
    <row r="131" spans="1:3" ht="12.75">
      <c r="A131" s="12" t="s">
        <v>144</v>
      </c>
      <c r="B131" s="8">
        <v>0</v>
      </c>
      <c r="C131" s="9">
        <v>349881</v>
      </c>
    </row>
    <row r="132" spans="1:3" ht="12.75">
      <c r="A132" s="12" t="s">
        <v>145</v>
      </c>
      <c r="B132" s="8">
        <v>0</v>
      </c>
      <c r="C132" s="9">
        <v>349882</v>
      </c>
    </row>
    <row r="133" spans="1:3" ht="12.75">
      <c r="A133" s="12" t="s">
        <v>146</v>
      </c>
      <c r="B133" s="8">
        <v>0</v>
      </c>
      <c r="C133" s="9">
        <v>349883</v>
      </c>
    </row>
    <row r="134" spans="1:3" ht="12.75">
      <c r="A134" s="12" t="s">
        <v>147</v>
      </c>
      <c r="B134" s="8">
        <v>0</v>
      </c>
      <c r="C134" s="9">
        <v>349884</v>
      </c>
    </row>
    <row r="135" spans="1:3" ht="12.75">
      <c r="A135" s="11" t="s">
        <v>148</v>
      </c>
      <c r="B135" s="10">
        <f>B136+B137+B138+B139</f>
        <v>0</v>
      </c>
      <c r="C135" s="9">
        <v>349842</v>
      </c>
    </row>
    <row r="136" spans="1:3" ht="12.75">
      <c r="A136" s="12" t="s">
        <v>149</v>
      </c>
      <c r="B136" s="8">
        <v>0</v>
      </c>
      <c r="C136" s="9">
        <v>349885</v>
      </c>
    </row>
    <row r="137" spans="1:3" ht="12.75">
      <c r="A137" s="12" t="s">
        <v>150</v>
      </c>
      <c r="B137" s="8">
        <v>0</v>
      </c>
      <c r="C137" s="9">
        <v>349886</v>
      </c>
    </row>
    <row r="138" spans="1:3" ht="12.75">
      <c r="A138" s="12" t="s">
        <v>151</v>
      </c>
      <c r="B138" s="8">
        <v>0</v>
      </c>
      <c r="C138" s="9">
        <v>349887</v>
      </c>
    </row>
    <row r="139" spans="1:3" ht="12.75">
      <c r="A139" s="12" t="s">
        <v>152</v>
      </c>
      <c r="B139" s="8">
        <v>0</v>
      </c>
      <c r="C139" s="9">
        <v>349888</v>
      </c>
    </row>
    <row r="140" spans="1:3" ht="12.75">
      <c r="A140" s="6" t="s">
        <v>153</v>
      </c>
      <c r="B140" s="7">
        <f>+B141-B142+B143-B144</f>
        <v>-2000</v>
      </c>
      <c r="C140" s="9">
        <v>349843</v>
      </c>
    </row>
    <row r="141" spans="1:3" ht="25.5">
      <c r="A141" s="6" t="s">
        <v>154</v>
      </c>
      <c r="B141" s="8">
        <v>0</v>
      </c>
      <c r="C141" s="9">
        <v>349844</v>
      </c>
    </row>
    <row r="142" spans="1:3" ht="25.5">
      <c r="A142" s="6" t="s">
        <v>155</v>
      </c>
      <c r="B142" s="8">
        <v>2000</v>
      </c>
      <c r="C142" s="9">
        <v>349845</v>
      </c>
    </row>
    <row r="143" spans="1:3" ht="25.5">
      <c r="A143" s="6" t="s">
        <v>156</v>
      </c>
      <c r="B143" s="8">
        <v>0</v>
      </c>
      <c r="C143" s="9">
        <v>349846</v>
      </c>
    </row>
    <row r="144" spans="1:3" ht="25.5">
      <c r="A144" s="6" t="s">
        <v>157</v>
      </c>
      <c r="B144" s="8">
        <v>0</v>
      </c>
      <c r="C144" s="9">
        <v>349847</v>
      </c>
    </row>
    <row r="145" spans="1:3" ht="12.75">
      <c r="A145" s="6" t="s">
        <v>158</v>
      </c>
      <c r="B145" s="7">
        <f>+B123+B124+B129+B140</f>
        <v>1428588.4000000022</v>
      </c>
      <c r="C145" s="9">
        <v>349848</v>
      </c>
    </row>
    <row r="146" spans="1:3" ht="12.75">
      <c r="A146" s="6" t="s">
        <v>159</v>
      </c>
      <c r="B146" s="8">
        <v>1401705.85</v>
      </c>
      <c r="C146" s="9">
        <v>349849</v>
      </c>
    </row>
    <row r="147" spans="1:3" ht="12.75">
      <c r="A147" s="6" t="s">
        <v>160</v>
      </c>
      <c r="B147" s="7">
        <f>+B145-B146</f>
        <v>26882.550000002142</v>
      </c>
      <c r="C147" s="9">
        <v>349850</v>
      </c>
    </row>
    <row r="148" spans="1:50" ht="12.75" hidden="1">
      <c r="A148" s="9"/>
      <c r="B148" s="9">
        <v>30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</sheetData>
  <sheetProtection password="D052" sheet="1" scenarios="1" formatColumns="0" formatRows="0"/>
  <dataValidations count="2">
    <dataValidation type="custom" allowBlank="1" showInputMessage="1" showErrorMessage="1" error="Inserire valori positivi e con due cifre decimali" sqref="B3:B9 B12:B102 B104:B145 B147">
      <formula1>AND(B3&gt;=0,IF(B3-INT(B3)=0,TRUE,LEN(B3)-SEARCH(",",B3)&lt;3))</formula1>
    </dataValidation>
    <dataValidation type="custom" allowBlank="1" showInputMessage="1" showErrorMessage="1" error="Non sono consentiti caratteri alfabetici o valori decimali maggiori di due" sqref="B10:B11 B103 B146">
      <formula1>IF(B10-INT(B10)=0,TRUE,LEN(B10)-SEARCH(",",B10)&lt;3)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70.7109375" style="1" customWidth="1"/>
    <col min="2" max="2" width="18.140625" style="1" customWidth="1"/>
    <col min="3" max="3" width="9.8515625" style="1" hidden="1" customWidth="1"/>
    <col min="4" max="50" width="9.8515625" style="1" customWidth="1"/>
  </cols>
  <sheetData>
    <row r="1" spans="1:3" ht="60" customHeight="1">
      <c r="A1" s="5"/>
      <c r="B1" s="2"/>
      <c r="C1" s="9"/>
    </row>
    <row r="2" spans="1:3" ht="60" customHeight="1">
      <c r="A2" s="3" t="s">
        <v>0</v>
      </c>
      <c r="B2" s="4" t="s">
        <v>1</v>
      </c>
      <c r="C2" s="9"/>
    </row>
    <row r="3" spans="1:3" ht="12.75">
      <c r="A3" s="6" t="s">
        <v>2</v>
      </c>
      <c r="B3" s="7"/>
      <c r="C3" s="9">
        <v>349978</v>
      </c>
    </row>
    <row r="4" spans="1:3" ht="12.75">
      <c r="A4" s="6" t="s">
        <v>3</v>
      </c>
      <c r="B4" s="8">
        <v>-5732379.67</v>
      </c>
      <c r="C4" s="9">
        <v>349993</v>
      </c>
    </row>
    <row r="5" spans="1:3" ht="12.75">
      <c r="A5" s="6" t="s">
        <v>4</v>
      </c>
      <c r="B5" s="8">
        <v>50616702.48</v>
      </c>
      <c r="C5" s="9">
        <v>349994</v>
      </c>
    </row>
    <row r="6" spans="1:3" ht="12.75">
      <c r="A6" s="6" t="s">
        <v>5</v>
      </c>
      <c r="B6" s="8">
        <v>39998428.06</v>
      </c>
      <c r="C6" s="9">
        <v>349995</v>
      </c>
    </row>
    <row r="7" spans="1:3" ht="12.75">
      <c r="A7" s="6" t="s">
        <v>6</v>
      </c>
      <c r="B7" s="7">
        <f>+B4+B5-B6</f>
        <v>4885894.749999993</v>
      </c>
      <c r="C7" s="9">
        <v>349988</v>
      </c>
    </row>
    <row r="8" spans="1:3" ht="12.75">
      <c r="A8" s="6" t="s">
        <v>7</v>
      </c>
      <c r="B8" s="8">
        <v>39639851.86</v>
      </c>
      <c r="C8" s="9">
        <v>349989</v>
      </c>
    </row>
    <row r="9" spans="1:3" ht="12.75">
      <c r="A9" s="6" t="s">
        <v>8</v>
      </c>
      <c r="B9" s="8">
        <v>38564100.21</v>
      </c>
      <c r="C9" s="9">
        <v>349990</v>
      </c>
    </row>
    <row r="10" spans="1:3" ht="12.75">
      <c r="A10" s="6" t="s">
        <v>9</v>
      </c>
      <c r="B10" s="8">
        <v>0</v>
      </c>
      <c r="C10" s="9">
        <v>349991</v>
      </c>
    </row>
    <row r="11" spans="1:3" ht="12.75">
      <c r="A11" s="6" t="s">
        <v>10</v>
      </c>
      <c r="B11" s="8">
        <v>0</v>
      </c>
      <c r="C11" s="9">
        <v>349992</v>
      </c>
    </row>
    <row r="12" spans="1:3" ht="15" customHeight="1">
      <c r="A12" s="6" t="s">
        <v>11</v>
      </c>
      <c r="B12" s="7">
        <f>+B7+B8-B9+B10-B11</f>
        <v>5961646.399999991</v>
      </c>
      <c r="C12" s="9">
        <v>349981</v>
      </c>
    </row>
    <row r="13" spans="1:3" ht="12.75">
      <c r="A13" s="6" t="s">
        <v>12</v>
      </c>
      <c r="B13" s="8">
        <v>541522</v>
      </c>
      <c r="C13" s="9">
        <v>349982</v>
      </c>
    </row>
    <row r="14" spans="1:3" ht="12.75">
      <c r="A14" s="6" t="s">
        <v>13</v>
      </c>
      <c r="B14" s="8">
        <v>3025886.08</v>
      </c>
      <c r="C14" s="9">
        <v>349983</v>
      </c>
    </row>
    <row r="15" spans="1:3" ht="12.75">
      <c r="A15" s="6" t="s">
        <v>14</v>
      </c>
      <c r="B15" s="8">
        <v>0</v>
      </c>
      <c r="C15" s="9">
        <v>349984</v>
      </c>
    </row>
    <row r="16" spans="1:3" ht="12.75">
      <c r="A16" s="6" t="s">
        <v>15</v>
      </c>
      <c r="B16" s="8">
        <v>0</v>
      </c>
      <c r="C16" s="9">
        <v>349985</v>
      </c>
    </row>
    <row r="17" spans="1:3" ht="25.5">
      <c r="A17" s="6" t="s">
        <v>16</v>
      </c>
      <c r="B17" s="7">
        <f>+B12+B13-B14+B15-B16</f>
        <v>3477282.319999991</v>
      </c>
      <c r="C17" s="9">
        <v>349979</v>
      </c>
    </row>
    <row r="18" spans="1:3" ht="12.75">
      <c r="A18" s="6" t="s">
        <v>17</v>
      </c>
      <c r="B18" s="8">
        <v>3477282.32</v>
      </c>
      <c r="C18" s="9">
        <v>349986</v>
      </c>
    </row>
    <row r="19" spans="1:3" ht="12.75">
      <c r="A19" s="6" t="s">
        <v>18</v>
      </c>
      <c r="B19" s="8">
        <v>0</v>
      </c>
      <c r="C19" s="9">
        <v>349987</v>
      </c>
    </row>
    <row r="20" spans="1:3" ht="12.75">
      <c r="A20" s="6" t="s">
        <v>19</v>
      </c>
      <c r="B20" s="7">
        <f>+B18+B19</f>
        <v>3477282.32</v>
      </c>
      <c r="C20" s="9">
        <v>349980</v>
      </c>
    </row>
    <row r="21" spans="1:50" ht="12.75" hidden="1">
      <c r="A21" s="9"/>
      <c r="B21" s="9">
        <v>32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</sheetData>
  <sheetProtection password="D052" sheet="1" scenarios="1" formatColumns="0" formatRows="0"/>
  <dataValidations count="2">
    <dataValidation type="custom" allowBlank="1" showInputMessage="1" showErrorMessage="1" error="Inserire valori positivi e con due cifre decimali" sqref="B3 B5:B9 B12:B14 B17:B20">
      <formula1>AND(B3&gt;=0,IF(B3-INT(B3)=0,TRUE,LEN(B3)-SEARCH(",",B3)&lt;3))</formula1>
    </dataValidation>
    <dataValidation type="custom" allowBlank="1" showInputMessage="1" showErrorMessage="1" error="Non sono consentiti caratteri alfabetici o valori decimali maggiori di due" sqref="B4 B10:B11 B15:B16">
      <formula1>IF(B4-INT(B4)=0,TRUE,LEN(B4)-SEARCH(",",B4)&lt;3)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 Terranova</dc:creator>
  <cp:keywords/>
  <dc:description/>
  <cp:lastModifiedBy>SilviaI</cp:lastModifiedBy>
  <cp:lastPrinted>2014-06-23T16:06:36Z</cp:lastPrinted>
  <dcterms:created xsi:type="dcterms:W3CDTF">2014-06-23T16:02:38Z</dcterms:created>
  <dcterms:modified xsi:type="dcterms:W3CDTF">2014-06-24T15:26:43Z</dcterms:modified>
  <cp:category/>
  <cp:version/>
  <cp:contentType/>
  <cp:contentStatus/>
</cp:coreProperties>
</file>